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Petty Cash\Contract Bureau\Purchasing\OP Contracts\OP34600 2025 Conference Faclities for Marine Services Trainings\"/>
    </mc:Choice>
  </mc:AlternateContent>
  <xr:revisionPtr revIDLastSave="0" documentId="8_{2900C9DC-C63E-46D8-A1F0-C77EF7DE1AE1}" xr6:coauthVersionLast="47" xr6:coauthVersionMax="47" xr10:uidLastSave="{00000000-0000-0000-0000-000000000000}"/>
  <bookViews>
    <workbookView xWindow="28680" yWindow="-120" windowWidth="29040" windowHeight="15840" firstSheet="2" activeTab="2" xr2:uid="{893A1432-3BDC-4DC1-A143-5B139E76B6D7}"/>
  </bookViews>
  <sheets>
    <sheet name="November 19, 20 and 21 (2)" sheetId="4" state="hidden" r:id="rId1"/>
    <sheet name="November 13, 14 and 15" sheetId="2" state="hidden" r:id="rId2"/>
    <sheet name="Bid Form" sheetId="3" r:id="rId3"/>
  </sheets>
  <definedNames>
    <definedName name="_xlnm.Print_Titles" localSheetId="2">'Bid Form'!$16:$16</definedName>
    <definedName name="_xlnm.Print_Titles" localSheetId="1">'November 13, 14 and 15'!$12:$12</definedName>
    <definedName name="_xlnm.Print_Titles" localSheetId="0">'November 19, 20 and 21 (2)'!$12:$12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3" l="1"/>
  <c r="I22" i="3"/>
  <c r="I39" i="3" l="1"/>
  <c r="J39" i="3" s="1"/>
  <c r="K39" i="3" s="1"/>
  <c r="G39" i="3"/>
  <c r="I38" i="3"/>
  <c r="J38" i="3" s="1"/>
  <c r="K38" i="3" s="1"/>
  <c r="G38" i="3"/>
  <c r="I37" i="3"/>
  <c r="J37" i="3" s="1"/>
  <c r="K37" i="3" s="1"/>
  <c r="G37" i="3"/>
  <c r="I36" i="3"/>
  <c r="J36" i="3" s="1"/>
  <c r="K36" i="3" s="1"/>
  <c r="G36" i="3"/>
  <c r="I35" i="3"/>
  <c r="J35" i="3" s="1"/>
  <c r="K35" i="3" s="1"/>
  <c r="G35" i="3"/>
  <c r="I34" i="3"/>
  <c r="J34" i="3" s="1"/>
  <c r="K34" i="3" s="1"/>
  <c r="G34" i="3"/>
  <c r="I33" i="3"/>
  <c r="J33" i="3" s="1"/>
  <c r="K33" i="3" s="1"/>
  <c r="G33" i="3"/>
  <c r="I32" i="3"/>
  <c r="J32" i="3" s="1"/>
  <c r="K32" i="3" s="1"/>
  <c r="G32" i="3"/>
  <c r="I31" i="3"/>
  <c r="J31" i="3" s="1"/>
  <c r="K31" i="3" s="1"/>
  <c r="G31" i="3"/>
  <c r="A31" i="3"/>
  <c r="A32" i="3" s="1"/>
  <c r="I30" i="3"/>
  <c r="J30" i="3" s="1"/>
  <c r="K30" i="3" s="1"/>
  <c r="G30" i="3"/>
  <c r="I25" i="3"/>
  <c r="J25" i="3" s="1"/>
  <c r="K25" i="3" s="1"/>
  <c r="G25" i="3"/>
  <c r="J22" i="3"/>
  <c r="K22" i="3" s="1"/>
  <c r="G22" i="3"/>
  <c r="I24" i="3"/>
  <c r="J24" i="3" s="1"/>
  <c r="K24" i="3" s="1"/>
  <c r="G24" i="3"/>
  <c r="I23" i="3"/>
  <c r="J23" i="3" s="1"/>
  <c r="K23" i="3" s="1"/>
  <c r="G23" i="3"/>
  <c r="K40" i="3" l="1"/>
  <c r="I26" i="3"/>
  <c r="J26" i="3" s="1"/>
  <c r="K26" i="3" s="1"/>
  <c r="G26" i="3"/>
  <c r="J21" i="3"/>
  <c r="K21" i="3" s="1"/>
  <c r="G21" i="3"/>
  <c r="I20" i="3"/>
  <c r="J20" i="3" s="1"/>
  <c r="K20" i="3" s="1"/>
  <c r="G20" i="3"/>
  <c r="I19" i="3"/>
  <c r="J19" i="3" s="1"/>
  <c r="K19" i="3" s="1"/>
  <c r="G19" i="3"/>
  <c r="I18" i="3"/>
  <c r="J18" i="3" s="1"/>
  <c r="K18" i="3" s="1"/>
  <c r="G18" i="3"/>
  <c r="I17" i="3"/>
  <c r="J17" i="3" s="1"/>
  <c r="K17" i="3" s="1"/>
  <c r="G17" i="3"/>
  <c r="K27" i="3" l="1"/>
  <c r="I41" i="3" s="1"/>
  <c r="F52" i="4"/>
  <c r="F45" i="4"/>
  <c r="F44" i="4"/>
  <c r="F43" i="4"/>
  <c r="H43" i="4" s="1"/>
  <c r="F42" i="4"/>
  <c r="H42" i="4" s="1"/>
  <c r="I42" i="4" s="1"/>
  <c r="I41" i="4"/>
  <c r="H41" i="4"/>
  <c r="F41" i="4"/>
  <c r="F40" i="4"/>
  <c r="H40" i="4" s="1"/>
  <c r="I40" i="4" s="1"/>
  <c r="F36" i="4"/>
  <c r="F35" i="4"/>
  <c r="H35" i="4" s="1"/>
  <c r="I35" i="4" s="1"/>
  <c r="O30" i="4"/>
  <c r="P30" i="4" s="1"/>
  <c r="F30" i="4"/>
  <c r="O29" i="4"/>
  <c r="P29" i="4" s="1"/>
  <c r="F29" i="4"/>
  <c r="H29" i="4" s="1"/>
  <c r="I29" i="4" s="1"/>
  <c r="P28" i="4"/>
  <c r="O28" i="4"/>
  <c r="H28" i="4"/>
  <c r="F28" i="4"/>
  <c r="I28" i="4" s="1"/>
  <c r="P25" i="4"/>
  <c r="O25" i="4"/>
  <c r="H25" i="4"/>
  <c r="I25" i="4" s="1"/>
  <c r="L25" i="4" s="1"/>
  <c r="F25" i="4"/>
  <c r="O24" i="4"/>
  <c r="P24" i="4" s="1"/>
  <c r="F24" i="4"/>
  <c r="O23" i="4"/>
  <c r="P23" i="4" s="1"/>
  <c r="L23" i="4"/>
  <c r="I23" i="4"/>
  <c r="H23" i="4"/>
  <c r="F23" i="4"/>
  <c r="O22" i="4"/>
  <c r="P22" i="4" s="1"/>
  <c r="F22" i="4"/>
  <c r="H22" i="4" s="1"/>
  <c r="I22" i="4" s="1"/>
  <c r="L22" i="4" s="1"/>
  <c r="P21" i="4"/>
  <c r="O21" i="4"/>
  <c r="F21" i="4"/>
  <c r="P20" i="4"/>
  <c r="O20" i="4"/>
  <c r="F20" i="4"/>
  <c r="P17" i="4"/>
  <c r="O17" i="4"/>
  <c r="F17" i="4"/>
  <c r="O16" i="4"/>
  <c r="P16" i="4" s="1"/>
  <c r="I16" i="4"/>
  <c r="L16" i="4" s="1"/>
  <c r="H16" i="4"/>
  <c r="F16" i="4"/>
  <c r="P15" i="4"/>
  <c r="O15" i="4"/>
  <c r="H15" i="4"/>
  <c r="F15" i="4"/>
  <c r="I15" i="4" s="1"/>
  <c r="L15" i="4" s="1"/>
  <c r="A15" i="4"/>
  <c r="A16" i="4" s="1"/>
  <c r="A17" i="4" s="1"/>
  <c r="A20" i="4" s="1"/>
  <c r="A21" i="4" s="1"/>
  <c r="A22" i="4" s="1"/>
  <c r="A23" i="4" s="1"/>
  <c r="A24" i="4" s="1"/>
  <c r="A25" i="4" s="1"/>
  <c r="A28" i="4" s="1"/>
  <c r="A29" i="4" s="1"/>
  <c r="A30" i="4" s="1"/>
  <c r="A35" i="4" s="1"/>
  <c r="A36" i="4" s="1"/>
  <c r="A40" i="4" s="1"/>
  <c r="A41" i="4" s="1"/>
  <c r="A42" i="4" s="1"/>
  <c r="A43" i="4" s="1"/>
  <c r="A44" i="4" s="1"/>
  <c r="A45" i="4" s="1"/>
  <c r="O14" i="4"/>
  <c r="P14" i="4" s="1"/>
  <c r="F14" i="4"/>
  <c r="L28" i="4" l="1"/>
  <c r="I17" i="4"/>
  <c r="L17" i="4" s="1"/>
  <c r="I44" i="4"/>
  <c r="I46" i="4" s="1"/>
  <c r="P31" i="4"/>
  <c r="I43" i="4"/>
  <c r="H24" i="4"/>
  <c r="I24" i="4" s="1"/>
  <c r="L24" i="4" s="1"/>
  <c r="H17" i="4"/>
  <c r="H44" i="4"/>
  <c r="H14" i="4"/>
  <c r="I14" i="4" s="1"/>
  <c r="H21" i="4"/>
  <c r="I21" i="4" s="1"/>
  <c r="H30" i="4"/>
  <c r="I30" i="4" s="1"/>
  <c r="H36" i="4"/>
  <c r="I36" i="4" s="1"/>
  <c r="I37" i="4" s="1"/>
  <c r="H45" i="4"/>
  <c r="I45" i="4" s="1"/>
  <c r="H20" i="4"/>
  <c r="I20" i="4" s="1"/>
  <c r="A18" i="3"/>
  <c r="A19" i="3" s="1"/>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I18" i="4" l="1"/>
  <c r="L14" i="4"/>
  <c r="L30" i="4"/>
  <c r="I31" i="4"/>
  <c r="L20" i="4"/>
  <c r="I26" i="4"/>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47" i="4" l="1"/>
  <c r="A28" i="2"/>
  <c r="A29" i="2" s="1"/>
  <c r="A30" i="2" s="1"/>
  <c r="A35" i="2" s="1"/>
  <c r="A36" i="2" s="1"/>
  <c r="A40" i="2" s="1"/>
  <c r="A41" i="2" s="1"/>
  <c r="A42" i="2" s="1"/>
  <c r="A43" i="2" s="1"/>
  <c r="A44" i="2" s="1"/>
  <c r="A45" i="2" s="1"/>
  <c r="I26" i="2"/>
  <c r="I31" i="2"/>
  <c r="I18" i="2"/>
  <c r="I46" i="2"/>
  <c r="I37" i="2"/>
  <c r="I47" i="2" l="1"/>
</calcChain>
</file>

<file path=xl/sharedStrings.xml><?xml version="1.0" encoding="utf-8"?>
<sst xmlns="http://schemas.openxmlformats.org/spreadsheetml/2006/main" count="271" uniqueCount="103">
  <si>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</si>
  <si>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</si>
  <si>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</si>
  <si>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</si>
  <si>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</si>
  <si>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</si>
  <si>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</si>
  <si>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</si>
  <si>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</si>
  <si>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</si>
  <si>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</si>
  <si>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</si>
  <si>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</si>
  <si>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</si>
  <si>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</si>
  <si>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</si>
  <si>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</si>
  <si>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</si>
  <si>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</si>
  <si>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</si>
  <si>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</si>
  <si>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</si>
  <si>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</si>
  <si>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</si>
  <si>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</si>
  <si>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</si>
  <si>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</si>
  <si>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</si>
  <si>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</si>
  <si>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</si>
  <si>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</si>
  <si>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</si>
  <si>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</si>
  <si>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</si>
  <si>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</si>
  <si>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</si>
  <si>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</si>
  <si>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</si>
  <si>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</si>
  <si>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</si>
  <si>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</si>
  <si>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</si>
  <si>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</si>
  <si>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</si>
  <si>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</si>
  <si>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</si>
  <si>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</si>
  <si>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</si>
  <si>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</si>
  <si>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</si>
  <si>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</si>
  <si>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</si>
  <si>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</si>
  <si>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</si>
  <si>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</si>
  <si>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</si>
  <si>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</si>
  <si>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</si>
  <si>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</si>
  <si>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</si>
  <si>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</si>
  <si>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Attachment 1 - Bid Form November 13, 14 and 15</t>
  </si>
  <si>
    <t>Day 1</t>
  </si>
  <si>
    <t>Day 2</t>
  </si>
  <si>
    <t>Average Room Rate</t>
  </si>
  <si>
    <t>GSA Room Rate</t>
  </si>
  <si>
    <t>Guaranteed # Rooms Available</t>
  </si>
  <si>
    <t>Guaranteed GSA Group Rate Overnight Accommodations, Double Occupancy</t>
  </si>
  <si>
    <t>Attachment 1 - Bid Form November 19, 20 and 21</t>
  </si>
  <si>
    <t>OP33400A 2024 Fall Leadership Conference</t>
  </si>
  <si>
    <t>NYS Price</t>
  </si>
  <si>
    <t>Published Price</t>
  </si>
  <si>
    <t>The Statesman 31 + Sausage $3.00</t>
  </si>
  <si>
    <t>The Continental</t>
  </si>
  <si>
    <t>Anytime</t>
  </si>
  <si>
    <t xml:space="preserve">Box Lunch $32 </t>
  </si>
  <si>
    <t>Sandwich Buffet</t>
  </si>
  <si>
    <t>The Intermission $21 + drinks $6 + Crudite$11</t>
  </si>
  <si>
    <t>Country Picnic</t>
  </si>
  <si>
    <t>Service Charge</t>
  </si>
  <si>
    <t>Duet Plate Entrée</t>
  </si>
  <si>
    <r>
      <rPr>
        <b/>
        <sz val="10"/>
        <rFont val="Arial"/>
        <family val="2"/>
      </rPr>
      <t>Afternoon Break, Including:</t>
    </r>
    <r>
      <rPr>
        <sz val="10"/>
        <rFont val="Arial"/>
        <family val="2"/>
      </rPr>
      <t xml:space="preserve">
- Soft Drinks, Freshly Brewed Coffee (regular and decaf), Tea and Water
- Crudité
- Cheese and Crackers
- Assorted Cookies and Brownies</t>
    </r>
  </si>
  <si>
    <r>
      <rPr>
        <b/>
        <sz val="10"/>
        <rFont val="Arial"/>
        <family val="2"/>
      </rPr>
      <t>Boxed Lunch, Including:</t>
    </r>
    <r>
      <rPr>
        <sz val="10"/>
        <rFont val="Arial"/>
        <family val="2"/>
      </rPr>
      <t xml:space="preserve">
- Beverage
- Chips
- Piece of Whole Fruit
- Cookie
- Selection of Three (3) Premade Sandwiches such as Turkey, Vegetarian Wrap, Roast Beef or Ham</t>
    </r>
  </si>
  <si>
    <t>List Price</t>
  </si>
  <si>
    <t>Calculated Percent Discount</t>
  </si>
  <si>
    <t>Percent Service Charge</t>
  </si>
  <si>
    <t>Calculated  Service Charge</t>
  </si>
  <si>
    <t>Vendors must include a sample menu for each item below with their bid.</t>
  </si>
  <si>
    <r>
      <rPr>
        <b/>
        <sz val="10"/>
        <rFont val="Arial"/>
        <family val="2"/>
      </rPr>
      <t>Continuous Refreshments to be Available to Conference Attendees at all times, Including:</t>
    </r>
    <r>
      <rPr>
        <sz val="10"/>
        <rFont val="Arial"/>
        <family val="2"/>
      </rPr>
      <t xml:space="preserve">
- Soft Drinks (regular and diet), Freshly Brewed Coffee (regular and decaf), Tea, Water and Milk</t>
    </r>
  </si>
  <si>
    <t>Subtotal Week One</t>
  </si>
  <si>
    <t>Attachment 1 - Bid Form</t>
  </si>
  <si>
    <t>Buffet Evening Dinner - Sunday through Thursday
Five (5) Nights x 65 Attendees = 325</t>
  </si>
  <si>
    <t>Buffet Breakfast - Monday through Friday
Five (5) Mornings x 65 Attendees = 325</t>
  </si>
  <si>
    <t>Morning Break  - Monday through Thursday
Four (4) Mornings x 65 Attendees = 260</t>
  </si>
  <si>
    <t>Room Rental at Guaranteed GSA Group Rate Overnight Accommodations, Single Occupancy - Sunday through Thursday
Five (5) Nights x 65 Attendees = 325</t>
  </si>
  <si>
    <t>Weekly Rental Main Meeting Space - Sunday through Friday</t>
  </si>
  <si>
    <t>OP34600 2025 Conference Facilities for Annual Marine Services Training (Spring)</t>
  </si>
  <si>
    <t>Week One - Marine Law Enforcement Training Program  - May 11-16, 2025 - Six (6) Days, Five (5) Nights</t>
  </si>
  <si>
    <r>
      <t xml:space="preserve">The following is a listing of requested menu/food options for the conference.  </t>
    </r>
    <r>
      <rPr>
        <b/>
        <u/>
        <sz val="11"/>
        <rFont val="Arial"/>
        <family val="2"/>
      </rPr>
      <t>At a minimum, vendors must offer all of the items requested below.</t>
    </r>
    <r>
      <rPr>
        <sz val="11"/>
        <rFont val="Arial"/>
        <family val="2"/>
      </rPr>
      <t xml:space="preserve">  However, Vendors may include additional items.  Vendors must include a sample menu for each item below with their bid.  Actual menus will be finalized within </t>
    </r>
    <r>
      <rPr>
        <b/>
        <sz val="11"/>
        <rFont val="Arial"/>
        <family val="2"/>
      </rPr>
      <t>two (2)</t>
    </r>
    <r>
      <rPr>
        <sz val="11"/>
        <rFont val="Arial"/>
        <family val="2"/>
      </rPr>
      <t xml:space="preserve"> weeks of the actual conference event.  
</t>
    </r>
    <r>
      <rPr>
        <b/>
        <sz val="11"/>
        <rFont val="Arial"/>
        <family val="2"/>
      </rPr>
      <t>GLUTEN FREE AND VEGAN OPTIONS MUST BE AVAILABLE FOR EACH ITEM INCLUDED BELOW</t>
    </r>
  </si>
  <si>
    <t>Week Two - Marine Patrol Vessel Operator’s Course  May 18-23, 2025 - Six (6) Days, Five (5) Nights</t>
  </si>
  <si>
    <t>LOT 1</t>
  </si>
  <si>
    <t>Buffet Lunch - Monday through Thursday
Four (4) Afternoons x 65 Attendees = 260</t>
  </si>
  <si>
    <t>Afternoon Break - Monday through Thursday
Four (4) Afternoons x 65 Attendees = 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</si>
</sst>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000_);_(&quot;$&quot;* \(#,##0.000\);_(&quot;$&quot;* &quot;-&quot;??_);_(@_)"/>
    <numFmt numFmtId="166" formatCode="_(&quot;$&quot;* #,##0.0000_);_(&quot;$&quot;* \(#,##0.0000\);_(&quot;$&quot;* &quot;-&quot;??_);_(@_)"/>
  </numFmts>
  <fonts count="2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amily val="2"/>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
      <b/>
      <u/>
      <sz val="11"/>
      <name val="Arial"/>
      <family val="2"/>
    </font>
    <font>
      <b/>
      <sz val="12"/>
      <color theme="0"/>
      <name val="Arial"/>
      <family val="2"/>
    </font>
  </fonts>
  <fills count="11">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4.9989318521683403E-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0" fontId="4" fillId="0" borderId="0" xfId="0" applyFont="1" applyAlignment="1">
      <alignment horizontal="center" vertical="center"/>
    </xf>
    <xf numFmtId="0" fontId="0" fillId="0" borderId="0" xfId="0" applyAlignment="1">
      <alignment horizont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5" fillId="0" borderId="5" xfId="0" applyFont="1" applyBorder="1" applyAlignment="1">
      <alignment horizontal="center" vertical="center"/>
    </xf>
    <xf numFmtId="0" fontId="16" fillId="0" borderId="0" xfId="0" applyFont="1"/>
    <xf numFmtId="0" fontId="5" fillId="0" borderId="5" xfId="0" applyFont="1" applyBorder="1" applyAlignment="1">
      <alignment horizontal="center" vertical="center" wrapText="1"/>
    </xf>
    <xf numFmtId="0" fontId="7" fillId="2" borderId="14"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Border="1"/>
    <xf numFmtId="0" fontId="2" fillId="0" borderId="0" xfId="0" applyFont="1" applyBorder="1" applyAlignment="1"/>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0" borderId="5" xfId="0" applyFont="1" applyBorder="1" applyAlignment="1">
      <alignment vertical="center" wrapText="1"/>
    </xf>
    <xf numFmtId="0" fontId="20" fillId="0" borderId="0" xfId="0" applyFont="1" applyAlignment="1">
      <alignment vertical="center"/>
    </xf>
    <xf numFmtId="0" fontId="6" fillId="6" borderId="5" xfId="0" applyFont="1" applyFill="1" applyBorder="1" applyAlignment="1">
      <alignment horizontal="center" vertical="center" wrapText="1"/>
    </xf>
    <xf numFmtId="44" fontId="3" fillId="0" borderId="5" xfId="1" applyFont="1" applyBorder="1" applyAlignment="1">
      <alignment horizontal="center" vertical="center"/>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165" fontId="5" fillId="0" borderId="5" xfId="1" applyNumberFormat="1" applyFont="1" applyFill="1" applyBorder="1" applyAlignment="1" applyProtection="1">
      <alignment horizontal="right" vertical="center" wrapText="1"/>
    </xf>
    <xf numFmtId="44" fontId="0" fillId="0" borderId="0" xfId="0" applyNumberFormat="1"/>
    <xf numFmtId="9" fontId="0" fillId="0" borderId="0" xfId="0" applyNumberFormat="1"/>
    <xf numFmtId="44" fontId="0" fillId="0" borderId="0" xfId="1" applyFont="1"/>
    <xf numFmtId="0" fontId="12" fillId="3" borderId="17" xfId="0" applyFont="1" applyFill="1" applyBorder="1" applyAlignment="1" applyProtection="1">
      <alignment horizontal="center"/>
      <protection locked="0"/>
    </xf>
    <xf numFmtId="9" fontId="5" fillId="0" borderId="5" xfId="2" applyFont="1" applyFill="1" applyBorder="1" applyAlignment="1" applyProtection="1">
      <alignment horizontal="center" vertical="center" wrapText="1"/>
    </xf>
    <xf numFmtId="44" fontId="5" fillId="0" borderId="5" xfId="1" applyFont="1" applyFill="1" applyBorder="1" applyAlignment="1" applyProtection="1">
      <alignment horizontal="center" vertical="center" wrapText="1"/>
    </xf>
    <xf numFmtId="0" fontId="0" fillId="0" borderId="0" xfId="0"/>
    <xf numFmtId="0" fontId="14" fillId="0" borderId="0" xfId="0" applyFont="1" applyBorder="1" applyAlignment="1">
      <alignment horizontal="right" vertical="center"/>
    </xf>
    <xf numFmtId="0" fontId="14" fillId="0" borderId="0" xfId="0" applyFont="1" applyBorder="1" applyAlignment="1">
      <alignment horizontal="right" vertical="center"/>
    </xf>
    <xf numFmtId="0" fontId="7" fillId="2" borderId="14" xfId="0" applyFont="1" applyFill="1" applyBorder="1" applyAlignment="1" applyProtection="1">
      <alignment horizontal="center" wrapText="1"/>
    </xf>
    <xf numFmtId="0" fontId="5" fillId="0" borderId="5" xfId="0" applyFont="1" applyBorder="1" applyAlignment="1" applyProtection="1">
      <alignment horizontal="center" vertical="center"/>
    </xf>
    <xf numFmtId="0" fontId="5" fillId="0" borderId="5" xfId="0" applyFont="1" applyBorder="1" applyAlignment="1" applyProtection="1">
      <alignment horizontal="center" vertical="center" wrapText="1"/>
    </xf>
    <xf numFmtId="44" fontId="5" fillId="3" borderId="5" xfId="1" applyFont="1" applyFill="1" applyBorder="1" applyAlignment="1" applyProtection="1">
      <alignment horizontal="right" vertical="center" wrapText="1"/>
    </xf>
    <xf numFmtId="9" fontId="5" fillId="3" borderId="5" xfId="2" applyFont="1" applyFill="1" applyBorder="1" applyAlignment="1" applyProtection="1">
      <alignment horizontal="center" vertical="center" wrapText="1"/>
    </xf>
    <xf numFmtId="0" fontId="4" fillId="0" borderId="0" xfId="0" applyFont="1" applyProtection="1"/>
    <xf numFmtId="0" fontId="4" fillId="0" borderId="0" xfId="0" applyFont="1" applyAlignment="1" applyProtection="1">
      <alignment horizontal="center" vertical="center"/>
    </xf>
    <xf numFmtId="0" fontId="14" fillId="0" borderId="0" xfId="0" applyFont="1" applyFill="1" applyBorder="1" applyAlignment="1"/>
    <xf numFmtId="0" fontId="16" fillId="0" borderId="0" xfId="0" applyFont="1" applyFill="1" applyBorder="1"/>
    <xf numFmtId="0" fontId="2" fillId="0" borderId="2" xfId="0" applyFont="1" applyBorder="1" applyAlignment="1">
      <alignment horizontal="center"/>
    </xf>
    <xf numFmtId="0" fontId="10" fillId="5" borderId="14" xfId="0" applyFont="1" applyFill="1" applyBorder="1" applyAlignment="1">
      <alignment horizontal="center"/>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0" borderId="0" xfId="0" applyFont="1" applyBorder="1" applyAlignment="1">
      <alignment horizontal="center"/>
    </xf>
    <xf numFmtId="0" fontId="3" fillId="8" borderId="5" xfId="0" applyFont="1" applyFill="1" applyBorder="1" applyAlignment="1">
      <alignment horizontal="center"/>
    </xf>
    <xf numFmtId="0" fontId="3" fillId="8" borderId="15"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12" fillId="3" borderId="5" xfId="0" applyFont="1" applyFill="1" applyBorder="1" applyAlignment="1" applyProtection="1">
      <alignment horizontal="center"/>
      <protection locked="0"/>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11" fillId="2" borderId="5" xfId="0" applyFont="1" applyFill="1" applyBorder="1" applyAlignment="1">
      <alignment horizontal="center"/>
    </xf>
    <xf numFmtId="0" fontId="4" fillId="0" borderId="5" xfId="0" applyFont="1" applyFill="1" applyBorder="1" applyAlignment="1">
      <alignment horizontal="center" vertical="center" wrapText="1"/>
    </xf>
    <xf numFmtId="0" fontId="6" fillId="0" borderId="5" xfId="0" applyFont="1" applyBorder="1" applyAlignment="1">
      <alignment horizontal="right" vertical="center" wrapText="1"/>
    </xf>
    <xf numFmtId="44" fontId="6" fillId="0" borderId="5" xfId="0" applyNumberFormat="1" applyFont="1" applyBorder="1" applyAlignment="1">
      <alignment horizontal="center" vertical="top" wrapText="1"/>
    </xf>
    <xf numFmtId="0" fontId="11" fillId="2" borderId="11" xfId="0" applyFont="1" applyFill="1" applyBorder="1" applyAlignment="1">
      <alignment horizontal="center"/>
    </xf>
    <xf numFmtId="0" fontId="11" fillId="2" borderId="6" xfId="0" applyFont="1" applyFill="1" applyBorder="1" applyAlignment="1">
      <alignment horizontal="center"/>
    </xf>
    <xf numFmtId="165" fontId="17" fillId="0" borderId="6" xfId="0" applyNumberFormat="1" applyFont="1" applyBorder="1" applyAlignment="1">
      <alignment horizontal="center"/>
    </xf>
    <xf numFmtId="165" fontId="17" fillId="0" borderId="12" xfId="0" applyNumberFormat="1" applyFont="1" applyBorder="1" applyAlignment="1">
      <alignment horizontal="center"/>
    </xf>
    <xf numFmtId="0" fontId="13" fillId="6" borderId="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44" fontId="5" fillId="7" borderId="5" xfId="1" applyFont="1" applyFill="1" applyBorder="1" applyAlignment="1" applyProtection="1">
      <alignment horizontal="right" vertical="center" wrapText="1"/>
    </xf>
    <xf numFmtId="166" fontId="5" fillId="7" borderId="5" xfId="1" applyNumberFormat="1" applyFont="1" applyFill="1" applyBorder="1" applyAlignment="1" applyProtection="1">
      <alignment horizontal="right" vertical="center" wrapText="1"/>
    </xf>
    <xf numFmtId="0" fontId="5" fillId="0" borderId="5" xfId="0" applyFont="1" applyBorder="1" applyAlignment="1">
      <alignment horizontal="left" vertical="center" wrapText="1"/>
    </xf>
    <xf numFmtId="0" fontId="13" fillId="6" borderId="5" xfId="0" applyFont="1" applyFill="1" applyBorder="1" applyAlignment="1">
      <alignment horizontal="center"/>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10" fillId="5" borderId="5" xfId="0" applyFont="1" applyFill="1" applyBorder="1" applyAlignment="1">
      <alignment horizontal="center"/>
    </xf>
    <xf numFmtId="0" fontId="7" fillId="2" borderId="14" xfId="0" applyFont="1" applyFill="1" applyBorder="1" applyAlignment="1">
      <alignment horizontal="center" vertical="center" wrapText="1"/>
    </xf>
    <xf numFmtId="0" fontId="13" fillId="9" borderId="5" xfId="0" applyFont="1" applyFill="1" applyBorder="1" applyAlignment="1">
      <alignment horizontal="center"/>
    </xf>
    <xf numFmtId="0" fontId="14" fillId="0" borderId="0" xfId="0" applyFont="1" applyAlignment="1">
      <alignment horizontal="right"/>
    </xf>
    <xf numFmtId="0" fontId="15" fillId="0" borderId="0" xfId="0" applyFont="1" applyAlignment="1">
      <alignment horizontal="right"/>
    </xf>
    <xf numFmtId="0" fontId="14" fillId="0" borderId="0" xfId="0" applyFont="1" applyBorder="1" applyAlignment="1">
      <alignment horizontal="right" vertical="center"/>
    </xf>
    <xf numFmtId="0" fontId="10" fillId="4" borderId="13" xfId="0" applyFont="1" applyFill="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44" fontId="17" fillId="0" borderId="6" xfId="0" applyNumberFormat="1" applyFont="1" applyBorder="1" applyAlignment="1">
      <alignment horizontal="center"/>
    </xf>
    <xf numFmtId="44" fontId="17" fillId="0" borderId="12" xfId="0" applyNumberFormat="1" applyFont="1" applyBorder="1" applyAlignment="1">
      <alignment horizontal="center"/>
    </xf>
    <xf numFmtId="0" fontId="6" fillId="6" borderId="15" xfId="0" applyFont="1" applyFill="1" applyBorder="1" applyAlignment="1">
      <alignment horizontal="center" vertical="center" wrapText="1"/>
    </xf>
    <xf numFmtId="0" fontId="6" fillId="6" borderId="16" xfId="0" applyFont="1" applyFill="1" applyBorder="1" applyAlignment="1">
      <alignment horizontal="center" vertical="center" wrapText="1"/>
    </xf>
    <xf numFmtId="44" fontId="5" fillId="3" borderId="15" xfId="1" applyFont="1" applyFill="1" applyBorder="1" applyAlignment="1" applyProtection="1">
      <alignment horizontal="center" vertical="center"/>
      <protection locked="0"/>
    </xf>
    <xf numFmtId="44" fontId="5" fillId="3" borderId="16" xfId="1" applyFont="1" applyFill="1" applyBorder="1" applyAlignment="1" applyProtection="1">
      <alignment horizontal="center" vertical="center"/>
      <protection locked="0"/>
    </xf>
    <xf numFmtId="165" fontId="17" fillId="0" borderId="19" xfId="0" applyNumberFormat="1" applyFont="1" applyBorder="1" applyAlignment="1" applyProtection="1">
      <alignment horizontal="center"/>
    </xf>
    <xf numFmtId="165" fontId="17" fillId="0" borderId="20" xfId="0" applyNumberFormat="1" applyFont="1" applyBorder="1" applyAlignment="1" applyProtection="1">
      <alignment horizontal="center"/>
    </xf>
    <xf numFmtId="165" fontId="17" fillId="0" borderId="21" xfId="0" applyNumberFormat="1" applyFont="1" applyBorder="1" applyAlignment="1" applyProtection="1">
      <alignment horizontal="center"/>
    </xf>
    <xf numFmtId="0" fontId="11" fillId="2" borderId="18" xfId="0" applyFont="1" applyFill="1" applyBorder="1" applyAlignment="1" applyProtection="1">
      <alignment horizontal="center"/>
    </xf>
    <xf numFmtId="0" fontId="6" fillId="0" borderId="15" xfId="0" applyFont="1" applyBorder="1" applyAlignment="1" applyProtection="1">
      <alignment horizontal="right" vertical="center" wrapText="1"/>
    </xf>
    <xf numFmtId="0" fontId="6" fillId="0" borderId="17" xfId="0" applyFont="1" applyBorder="1" applyAlignment="1" applyProtection="1">
      <alignment horizontal="right" vertical="center" wrapText="1"/>
    </xf>
    <xf numFmtId="0" fontId="6" fillId="0" borderId="16" xfId="0" applyFont="1" applyBorder="1" applyAlignment="1" applyProtection="1">
      <alignment horizontal="right" vertical="center" wrapText="1"/>
    </xf>
    <xf numFmtId="49" fontId="5" fillId="0" borderId="15" xfId="0" applyNumberFormat="1" applyFont="1" applyBorder="1" applyAlignment="1" applyProtection="1">
      <alignment horizontal="left" vertical="top" wrapText="1"/>
    </xf>
    <xf numFmtId="0" fontId="7" fillId="2" borderId="14" xfId="0" applyFont="1" applyFill="1" applyBorder="1" applyAlignment="1" applyProtection="1">
      <alignment horizontal="center" vertical="center" wrapText="1"/>
    </xf>
    <xf numFmtId="0" fontId="6" fillId="6" borderId="17" xfId="0" applyFont="1" applyFill="1" applyBorder="1" applyAlignment="1">
      <alignment horizontal="center" vertical="center" wrapText="1"/>
    </xf>
    <xf numFmtId="1" fontId="5" fillId="3" borderId="15" xfId="3" applyNumberFormat="1" applyFont="1" applyFill="1" applyBorder="1" applyAlignment="1" applyProtection="1">
      <alignment horizontal="center" vertical="center" wrapText="1"/>
      <protection locked="0"/>
    </xf>
    <xf numFmtId="1" fontId="5" fillId="3" borderId="17" xfId="3" applyNumberFormat="1" applyFont="1" applyFill="1" applyBorder="1" applyAlignment="1" applyProtection="1">
      <alignment horizontal="center" vertical="center" wrapText="1"/>
      <protection locked="0"/>
    </xf>
    <xf numFmtId="1" fontId="5" fillId="3" borderId="16" xfId="3" applyNumberFormat="1" applyFont="1" applyFill="1" applyBorder="1" applyAlignment="1" applyProtection="1">
      <alignment horizontal="center" vertical="center" wrapText="1"/>
      <protection locked="0"/>
    </xf>
    <xf numFmtId="0" fontId="13" fillId="6" borderId="15"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14" fillId="0" borderId="22" xfId="0" applyFont="1" applyFill="1" applyBorder="1" applyAlignment="1">
      <alignment horizontal="center"/>
    </xf>
    <xf numFmtId="0" fontId="14" fillId="0" borderId="23" xfId="0" applyFont="1" applyFill="1" applyBorder="1" applyAlignment="1">
      <alignment horizontal="center"/>
    </xf>
    <xf numFmtId="0" fontId="14" fillId="0" borderId="24" xfId="0" applyFont="1" applyFill="1" applyBorder="1" applyAlignment="1">
      <alignment horizontal="center"/>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4" fillId="0" borderId="15" xfId="0" applyFont="1" applyFill="1" applyBorder="1" applyAlignment="1">
      <alignment horizontal="left" vertical="top" wrapText="1"/>
    </xf>
    <xf numFmtId="0" fontId="22" fillId="10" borderId="5" xfId="0" applyFont="1" applyFill="1" applyBorder="1" applyAlignment="1">
      <alignment horizontal="center" vertical="center"/>
    </xf>
    <xf numFmtId="0" fontId="22" fillId="5" borderId="5" xfId="0" applyFont="1" applyFill="1" applyBorder="1" applyAlignment="1">
      <alignment horizontal="center"/>
    </xf>
    <xf numFmtId="0" fontId="7" fillId="2" borderId="15" xfId="0" applyFont="1" applyFill="1" applyBorder="1" applyAlignment="1" applyProtection="1">
      <alignment horizontal="center" wrapText="1"/>
    </xf>
    <xf numFmtId="0" fontId="22" fillId="4" borderId="13" xfId="0" applyFont="1" applyFill="1" applyBorder="1" applyAlignment="1">
      <alignment horizontal="center"/>
    </xf>
    <xf numFmtId="0" fontId="22" fillId="10" borderId="5" xfId="0" applyFont="1" applyFill="1" applyBorder="1" applyAlignment="1" applyProtection="1">
      <alignment horizontal="center" vertical="center"/>
    </xf>
    <xf numFmtId="0" fontId="22" fillId="5" borderId="9" xfId="0" applyFont="1" applyFill="1" applyBorder="1" applyAlignment="1">
      <alignment horizontal="center"/>
    </xf>
    <xf numFmtId="0" fontId="22" fillId="5" borderId="4" xfId="0" applyFont="1" applyFill="1" applyBorder="1" applyAlignment="1">
      <alignment horizontal="center"/>
    </xf>
    <xf numFmtId="0" fontId="22" fillId="5" borderId="10" xfId="0" applyFont="1" applyFill="1" applyBorder="1" applyAlignment="1">
      <alignment horizont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1" fillId="2" borderId="15" xfId="0" applyFont="1" applyFill="1" applyBorder="1" applyAlignment="1">
      <alignment horizontal="center"/>
    </xf>
    <xf numFmtId="0" fontId="11" fillId="2" borderId="17" xfId="0" applyFont="1" applyFill="1" applyBorder="1" applyAlignment="1">
      <alignment horizontal="center"/>
    </xf>
    <xf numFmtId="0" fontId="11" fillId="2" borderId="16" xfId="0" applyFont="1" applyFill="1" applyBorder="1" applyAlignment="1">
      <alignment horizontal="center"/>
    </xf>
    <xf numFmtId="0" fontId="6" fillId="0" borderId="2" xfId="0" applyFont="1" applyBorder="1" applyAlignment="1" applyProtection="1">
      <alignment horizontal="right" vertical="center" wrapText="1"/>
    </xf>
    <xf numFmtId="0" fontId="6" fillId="0" borderId="3" xfId="0" applyFont="1" applyBorder="1" applyAlignment="1" applyProtection="1">
      <alignment horizontal="right" vertical="center" wrapText="1"/>
    </xf>
    <xf numFmtId="0" fontId="5" fillId="0" borderId="15"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44" fontId="6" fillId="0" borderId="13" xfId="0" applyNumberFormat="1" applyFont="1" applyBorder="1" applyAlignment="1" applyProtection="1">
      <alignment horizontal="center" vertical="top" wrapText="1"/>
    </xf>
    <xf numFmtId="44" fontId="6" fillId="0" borderId="5" xfId="0" applyNumberFormat="1" applyFont="1" applyBorder="1" applyAlignment="1" applyProtection="1">
      <alignment horizontal="center" vertical="top"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658586" y="266700"/>
          <a:ext cx="304800" cy="519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18631" cy="8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16328</xdr:colOff>
      <xdr:row>0</xdr:row>
      <xdr:rowOff>174171</xdr:rowOff>
    </xdr:from>
    <xdr:to>
      <xdr:col>12</xdr:col>
      <xdr:colOff>111574</xdr:colOff>
      <xdr:row>1</xdr:row>
      <xdr:rowOff>225876</xdr:rowOff>
    </xdr:to>
    <xdr:sp macro="" textlink="">
      <xdr:nvSpPr>
        <xdr:cNvPr id="2" name="AutoShape 4">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228146</xdr:rowOff>
    </xdr:to>
    <xdr:sp macro="" textlink="">
      <xdr:nvSpPr>
        <xdr:cNvPr id="3" name="AutoShape 5">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4" name="AutoShape 4">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5" name="AutoShape 5">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6" name="AutoShape 4">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7" name="AutoShape 5">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8" name="AutoShape 4">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9" name="AutoShape 5">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3</xdr:row>
      <xdr:rowOff>40079</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695" cy="8592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A472-4715-434C-A7BC-5ECBA708B413}">
  <sheetPr>
    <pageSetUpPr fitToPage="1"/>
  </sheetPr>
  <dimension ref="A1:Q66"/>
  <sheetViews>
    <sheetView showGridLines="0" zoomScaleNormal="100" zoomScaleSheetLayoutView="70" zoomScalePageLayoutView="80" workbookViewId="0">
      <selection activeCell="Q21" sqref="Q21:T21"/>
    </sheetView>
  </sheetViews>
  <sheetFormatPr defaultRowHeight="15" x14ac:dyDescent="0.25"/>
  <cols>
    <col min="1" max="1" width="9.42578125" customWidth="1"/>
    <col min="2" max="2" width="42" customWidth="1"/>
    <col min="3" max="3" width="15.42578125" customWidth="1"/>
    <col min="4" max="4" width="12" customWidth="1"/>
    <col min="5" max="5" width="16.28515625" customWidth="1"/>
    <col min="6" max="6" width="12.42578125" customWidth="1"/>
    <col min="7" max="7" width="9.7109375" customWidth="1"/>
    <col min="8" max="8" width="12.42578125" customWidth="1"/>
    <col min="10" max="10" width="14.42578125" customWidth="1"/>
    <col min="16" max="16" width="12.28515625" bestFit="1" customWidth="1"/>
  </cols>
  <sheetData>
    <row r="1" spans="1:17" s="10" customFormat="1" ht="21" x14ac:dyDescent="0.35">
      <c r="A1" s="91" t="s">
        <v>68</v>
      </c>
      <c r="B1" s="92"/>
      <c r="C1" s="92"/>
      <c r="D1" s="92"/>
      <c r="E1" s="92"/>
      <c r="F1" s="92"/>
      <c r="G1" s="92"/>
      <c r="H1" s="92"/>
      <c r="I1" s="92"/>
      <c r="J1" s="92"/>
    </row>
    <row r="2" spans="1:17" s="10" customFormat="1" ht="37.5" customHeight="1" x14ac:dyDescent="0.35">
      <c r="A2" s="93" t="s">
        <v>69</v>
      </c>
      <c r="B2" s="93"/>
      <c r="C2" s="93"/>
      <c r="D2" s="93"/>
      <c r="E2" s="93"/>
      <c r="F2" s="93"/>
      <c r="G2" s="93"/>
      <c r="H2" s="93"/>
      <c r="I2" s="93"/>
      <c r="J2" s="93"/>
    </row>
    <row r="3" spans="1:17" x14ac:dyDescent="0.25">
      <c r="A3" s="94" t="s">
        <v>0</v>
      </c>
      <c r="B3" s="94"/>
      <c r="C3" s="94"/>
      <c r="D3" s="94"/>
      <c r="E3" s="94"/>
      <c r="F3" s="94"/>
      <c r="G3" s="94"/>
      <c r="H3" s="94"/>
      <c r="I3" s="94"/>
      <c r="J3" s="94"/>
    </row>
    <row r="4" spans="1:17" s="7" customFormat="1" ht="14.45" customHeight="1" x14ac:dyDescent="0.25">
      <c r="A4" s="95" t="s">
        <v>1</v>
      </c>
      <c r="B4" s="96"/>
      <c r="C4" s="96"/>
      <c r="D4" s="96"/>
      <c r="E4" s="96"/>
      <c r="F4" s="96"/>
      <c r="G4" s="96"/>
      <c r="H4" s="96"/>
      <c r="I4" s="96"/>
      <c r="J4" s="97"/>
    </row>
    <row r="5" spans="1:17" s="7" customFormat="1" ht="36.6" customHeight="1" x14ac:dyDescent="0.25">
      <c r="A5" s="98"/>
      <c r="B5" s="99"/>
      <c r="C5" s="99"/>
      <c r="D5" s="99"/>
      <c r="E5" s="99"/>
      <c r="F5" s="99"/>
      <c r="G5" s="99"/>
      <c r="H5" s="99"/>
      <c r="I5" s="99"/>
      <c r="J5" s="100"/>
    </row>
    <row r="6" spans="1:17" s="7" customFormat="1" ht="27" customHeight="1" x14ac:dyDescent="0.25">
      <c r="A6" s="101" t="s">
        <v>51</v>
      </c>
      <c r="B6" s="102"/>
      <c r="C6" s="102"/>
      <c r="D6" s="102"/>
      <c r="E6" s="102"/>
      <c r="F6" s="102"/>
      <c r="G6" s="102"/>
      <c r="H6" s="102"/>
      <c r="I6" s="102"/>
      <c r="J6" s="103"/>
    </row>
    <row r="7" spans="1:17" s="7" customFormat="1" ht="14.45" customHeight="1" x14ac:dyDescent="0.25">
      <c r="A7" s="98" t="s">
        <v>2</v>
      </c>
      <c r="B7" s="99"/>
      <c r="C7" s="99"/>
      <c r="D7" s="99"/>
      <c r="E7" s="99"/>
      <c r="F7" s="99"/>
      <c r="G7" s="99"/>
      <c r="H7" s="99"/>
      <c r="I7" s="99"/>
      <c r="J7" s="100"/>
    </row>
    <row r="8" spans="1:17" s="7" customFormat="1" x14ac:dyDescent="0.25">
      <c r="A8" s="98"/>
      <c r="B8" s="99"/>
      <c r="C8" s="99"/>
      <c r="D8" s="99"/>
      <c r="E8" s="99"/>
      <c r="F8" s="99"/>
      <c r="G8" s="99"/>
      <c r="H8" s="99"/>
      <c r="I8" s="99"/>
      <c r="J8" s="100"/>
    </row>
    <row r="9" spans="1:17" s="7" customFormat="1" x14ac:dyDescent="0.25">
      <c r="A9" s="98"/>
      <c r="B9" s="99"/>
      <c r="C9" s="99"/>
      <c r="D9" s="99"/>
      <c r="E9" s="99"/>
      <c r="F9" s="99"/>
      <c r="G9" s="99"/>
      <c r="H9" s="99"/>
      <c r="I9" s="99"/>
      <c r="J9" s="100"/>
    </row>
    <row r="10" spans="1:17" s="7" customFormat="1" x14ac:dyDescent="0.25">
      <c r="A10" s="104"/>
      <c r="B10" s="105"/>
      <c r="C10" s="105"/>
      <c r="D10" s="105"/>
      <c r="E10" s="105"/>
      <c r="F10" s="105"/>
      <c r="G10" s="105"/>
      <c r="H10" s="105"/>
      <c r="I10" s="105"/>
      <c r="J10" s="106"/>
    </row>
    <row r="11" spans="1:17" x14ac:dyDescent="0.25">
      <c r="A11" s="85" t="s">
        <v>58</v>
      </c>
      <c r="B11" s="85"/>
      <c r="C11" s="85"/>
      <c r="D11" s="85"/>
      <c r="E11" s="85"/>
      <c r="F11" s="85"/>
      <c r="G11" s="85"/>
      <c r="H11" s="85"/>
      <c r="I11" s="85"/>
      <c r="J11" s="85"/>
    </row>
    <row r="12" spans="1:17" s="2" customFormat="1" ht="39" x14ac:dyDescent="0.25">
      <c r="A12" s="12" t="s">
        <v>3</v>
      </c>
      <c r="B12" s="89" t="s">
        <v>4</v>
      </c>
      <c r="C12" s="89"/>
      <c r="D12" s="12" t="s">
        <v>5</v>
      </c>
      <c r="E12" s="12" t="s">
        <v>6</v>
      </c>
      <c r="F12" s="12" t="s">
        <v>43</v>
      </c>
      <c r="G12" s="12" t="s">
        <v>40</v>
      </c>
      <c r="H12" s="12" t="s">
        <v>41</v>
      </c>
      <c r="I12" s="86" t="s">
        <v>7</v>
      </c>
      <c r="J12" s="87"/>
    </row>
    <row r="13" spans="1:17" x14ac:dyDescent="0.25">
      <c r="A13" s="90" t="s">
        <v>8</v>
      </c>
      <c r="B13" s="90"/>
      <c r="C13" s="90"/>
      <c r="D13" s="90"/>
      <c r="E13" s="90"/>
      <c r="F13" s="90"/>
      <c r="G13" s="90"/>
      <c r="H13" s="90"/>
      <c r="I13" s="90"/>
      <c r="J13" s="90"/>
      <c r="L13" t="s">
        <v>70</v>
      </c>
      <c r="M13" t="s">
        <v>71</v>
      </c>
      <c r="N13" t="s">
        <v>79</v>
      </c>
    </row>
    <row r="14" spans="1:17" ht="14.45" customHeight="1" x14ac:dyDescent="0.25">
      <c r="A14" s="9">
        <v>1</v>
      </c>
      <c r="B14" s="84" t="s">
        <v>9</v>
      </c>
      <c r="C14" s="84"/>
      <c r="D14" s="11">
        <v>1</v>
      </c>
      <c r="E14" s="19">
        <v>22</v>
      </c>
      <c r="F14" s="18">
        <f>ROUND(D14*E14, 2)</f>
        <v>22</v>
      </c>
      <c r="G14" s="16">
        <v>0.2</v>
      </c>
      <c r="H14" s="18">
        <f>ROUND(G14*F14, 2)</f>
        <v>4.4000000000000004</v>
      </c>
      <c r="I14" s="82">
        <f>ROUND(SUM(F14,H14), 2)</f>
        <v>26.4</v>
      </c>
      <c r="J14" s="82"/>
      <c r="L14" s="29">
        <f>I14/D14</f>
        <v>26.4</v>
      </c>
      <c r="M14" s="31">
        <v>22</v>
      </c>
      <c r="N14" s="30">
        <v>0.2</v>
      </c>
      <c r="O14">
        <f>(M14+(M14*N14))</f>
        <v>26.4</v>
      </c>
      <c r="P14">
        <f>O14*D14</f>
        <v>26.4</v>
      </c>
      <c r="Q14" t="s">
        <v>74</v>
      </c>
    </row>
    <row r="15" spans="1:17" x14ac:dyDescent="0.25">
      <c r="A15" s="9">
        <f>A14+1</f>
        <v>2</v>
      </c>
      <c r="B15" s="84" t="s">
        <v>10</v>
      </c>
      <c r="C15" s="84"/>
      <c r="D15" s="11">
        <v>320</v>
      </c>
      <c r="E15" s="19">
        <v>32</v>
      </c>
      <c r="F15" s="18">
        <f t="shared" ref="F15:F17" si="0">ROUND(D15*E15, 2)</f>
        <v>10240</v>
      </c>
      <c r="G15" s="16">
        <v>0.2</v>
      </c>
      <c r="H15" s="18">
        <f t="shared" ref="H15:H17" si="1">ROUND(G15*F15, 2)</f>
        <v>2048</v>
      </c>
      <c r="I15" s="82">
        <f t="shared" ref="I15:I17" si="2">ROUND(SUM(F15,H15), 2)</f>
        <v>12288</v>
      </c>
      <c r="J15" s="82"/>
      <c r="L15" s="29">
        <f t="shared" ref="L15:L17" si="3">I15/D15</f>
        <v>38.4</v>
      </c>
      <c r="M15" s="31">
        <v>32</v>
      </c>
      <c r="N15" s="30">
        <v>0.2</v>
      </c>
      <c r="O15">
        <f t="shared" ref="O15:O17" si="4">(M15+(M15*N15))</f>
        <v>38.4</v>
      </c>
      <c r="P15">
        <f t="shared" ref="P15:P17" si="5">O15*D15</f>
        <v>12288</v>
      </c>
      <c r="Q15" t="s">
        <v>75</v>
      </c>
    </row>
    <row r="16" spans="1:17" x14ac:dyDescent="0.25">
      <c r="A16" s="9">
        <f>A15+1</f>
        <v>3</v>
      </c>
      <c r="B16" s="84" t="s">
        <v>11</v>
      </c>
      <c r="C16" s="84"/>
      <c r="D16" s="11">
        <v>320</v>
      </c>
      <c r="E16" s="19">
        <v>21</v>
      </c>
      <c r="F16" s="18">
        <f t="shared" si="0"/>
        <v>6720</v>
      </c>
      <c r="G16" s="16">
        <v>0.2</v>
      </c>
      <c r="H16" s="18">
        <f t="shared" si="1"/>
        <v>1344</v>
      </c>
      <c r="I16" s="82">
        <f t="shared" si="2"/>
        <v>8064</v>
      </c>
      <c r="J16" s="82"/>
      <c r="L16" s="29">
        <f t="shared" si="3"/>
        <v>25.2</v>
      </c>
      <c r="M16" s="31">
        <v>38</v>
      </c>
      <c r="N16" s="30">
        <v>0.2</v>
      </c>
      <c r="O16">
        <f t="shared" si="4"/>
        <v>45.6</v>
      </c>
      <c r="P16">
        <f t="shared" si="5"/>
        <v>14592</v>
      </c>
      <c r="Q16" t="s">
        <v>77</v>
      </c>
    </row>
    <row r="17" spans="1:17" x14ac:dyDescent="0.25">
      <c r="A17" s="9">
        <f>A16+1</f>
        <v>4</v>
      </c>
      <c r="B17" s="84" t="s">
        <v>12</v>
      </c>
      <c r="C17" s="84"/>
      <c r="D17" s="11">
        <v>320</v>
      </c>
      <c r="E17" s="20">
        <v>52</v>
      </c>
      <c r="F17" s="18">
        <f t="shared" si="0"/>
        <v>16640</v>
      </c>
      <c r="G17" s="17">
        <v>0.2</v>
      </c>
      <c r="H17" s="18">
        <f t="shared" si="1"/>
        <v>3328</v>
      </c>
      <c r="I17" s="82">
        <f t="shared" si="2"/>
        <v>19968</v>
      </c>
      <c r="J17" s="82"/>
      <c r="L17" s="29">
        <f t="shared" si="3"/>
        <v>62.4</v>
      </c>
      <c r="M17" s="31">
        <v>71</v>
      </c>
      <c r="N17" s="30">
        <v>0.2</v>
      </c>
      <c r="O17">
        <f t="shared" si="4"/>
        <v>85.2</v>
      </c>
      <c r="P17">
        <f t="shared" si="5"/>
        <v>27264</v>
      </c>
      <c r="Q17" t="s">
        <v>80</v>
      </c>
    </row>
    <row r="18" spans="1:17" ht="14.45" customHeight="1" x14ac:dyDescent="0.25">
      <c r="A18" s="70" t="s">
        <v>42</v>
      </c>
      <c r="B18" s="70"/>
      <c r="C18" s="70"/>
      <c r="D18" s="70"/>
      <c r="E18" s="70"/>
      <c r="F18" s="70"/>
      <c r="G18" s="70"/>
      <c r="H18" s="70"/>
      <c r="I18" s="71">
        <f>SUM(I14:J17)</f>
        <v>40346.400000000001</v>
      </c>
      <c r="J18" s="71"/>
      <c r="M18" s="31"/>
    </row>
    <row r="19" spans="1:17" x14ac:dyDescent="0.25">
      <c r="A19" s="90" t="s">
        <v>13</v>
      </c>
      <c r="B19" s="90"/>
      <c r="C19" s="90"/>
      <c r="D19" s="90"/>
      <c r="E19" s="90"/>
      <c r="F19" s="90"/>
      <c r="G19" s="90"/>
      <c r="H19" s="90"/>
      <c r="I19" s="90"/>
      <c r="J19" s="90"/>
      <c r="M19" s="31"/>
    </row>
    <row r="20" spans="1:17" ht="14.45" customHeight="1" x14ac:dyDescent="0.25">
      <c r="A20" s="9">
        <f>A17+1</f>
        <v>5</v>
      </c>
      <c r="B20" s="84" t="s">
        <v>9</v>
      </c>
      <c r="C20" s="84"/>
      <c r="D20" s="11">
        <v>1</v>
      </c>
      <c r="E20" s="19">
        <v>22</v>
      </c>
      <c r="F20" s="18">
        <f>ROUND(D20*E20, 2)</f>
        <v>22</v>
      </c>
      <c r="G20" s="16">
        <v>0.2</v>
      </c>
      <c r="H20" s="18">
        <f>ROUND(G20*F20, 2)</f>
        <v>4.4000000000000004</v>
      </c>
      <c r="I20" s="82">
        <f>ROUND(SUM(F20,H20), 2)</f>
        <v>26.4</v>
      </c>
      <c r="J20" s="82"/>
      <c r="L20" s="29">
        <f>I20/D20</f>
        <v>26.4</v>
      </c>
      <c r="M20" s="31">
        <v>22</v>
      </c>
      <c r="N20" s="30">
        <v>0.2</v>
      </c>
      <c r="O20">
        <f>(M20+(M20*N20))</f>
        <v>26.4</v>
      </c>
      <c r="P20">
        <f>O20*D20</f>
        <v>26.4</v>
      </c>
      <c r="Q20" t="s">
        <v>74</v>
      </c>
    </row>
    <row r="21" spans="1:17" x14ac:dyDescent="0.25">
      <c r="A21" s="9">
        <f>A20+1</f>
        <v>6</v>
      </c>
      <c r="B21" s="84" t="s">
        <v>14</v>
      </c>
      <c r="C21" s="84"/>
      <c r="D21" s="11">
        <v>320</v>
      </c>
      <c r="E21" s="19">
        <v>25</v>
      </c>
      <c r="F21" s="18">
        <f t="shared" ref="F21:F24" si="6">ROUND(D21*E21, 2)</f>
        <v>8000</v>
      </c>
      <c r="G21" s="16">
        <v>0.2</v>
      </c>
      <c r="H21" s="18">
        <f t="shared" ref="H21:H24" si="7">ROUND(G21*F21, 2)</f>
        <v>1600</v>
      </c>
      <c r="I21" s="82">
        <f t="shared" ref="I21:I24" si="8">ROUND(SUM(F21,H21), 2)</f>
        <v>9600</v>
      </c>
      <c r="J21" s="82"/>
      <c r="L21" s="29">
        <v>34</v>
      </c>
      <c r="M21" s="31">
        <v>28</v>
      </c>
      <c r="N21" s="30">
        <v>0.2</v>
      </c>
      <c r="O21">
        <f t="shared" ref="O21:O25" si="9">(M21+(M21*N21))</f>
        <v>33.6</v>
      </c>
      <c r="P21">
        <f t="shared" ref="P21:P25" si="10">O21*D21</f>
        <v>10752</v>
      </c>
      <c r="Q21" t="s">
        <v>72</v>
      </c>
    </row>
    <row r="22" spans="1:17" x14ac:dyDescent="0.25">
      <c r="A22" s="9">
        <f>A21+1</f>
        <v>7</v>
      </c>
      <c r="B22" s="84" t="s">
        <v>15</v>
      </c>
      <c r="C22" s="84"/>
      <c r="D22" s="11">
        <v>320</v>
      </c>
      <c r="E22" s="19">
        <v>21</v>
      </c>
      <c r="F22" s="18">
        <f t="shared" si="6"/>
        <v>6720</v>
      </c>
      <c r="G22" s="16">
        <v>0.2</v>
      </c>
      <c r="H22" s="18">
        <f t="shared" si="7"/>
        <v>1344</v>
      </c>
      <c r="I22" s="82">
        <f t="shared" si="8"/>
        <v>8064</v>
      </c>
      <c r="J22" s="82"/>
      <c r="L22" s="29">
        <f t="shared" ref="L22:L23" si="11">I22/D22</f>
        <v>25.2</v>
      </c>
      <c r="M22" s="31">
        <v>22</v>
      </c>
      <c r="N22" s="30">
        <v>0.2</v>
      </c>
      <c r="O22">
        <f t="shared" si="9"/>
        <v>26.4</v>
      </c>
      <c r="P22">
        <f t="shared" si="10"/>
        <v>8448</v>
      </c>
      <c r="Q22" t="s">
        <v>73</v>
      </c>
    </row>
    <row r="23" spans="1:17" x14ac:dyDescent="0.25">
      <c r="A23" s="9">
        <f>A22+1</f>
        <v>8</v>
      </c>
      <c r="B23" s="84" t="s">
        <v>16</v>
      </c>
      <c r="C23" s="84"/>
      <c r="D23" s="11">
        <v>320</v>
      </c>
      <c r="E23" s="19">
        <v>32</v>
      </c>
      <c r="F23" s="18">
        <f t="shared" si="6"/>
        <v>10240</v>
      </c>
      <c r="G23" s="17">
        <v>0.2</v>
      </c>
      <c r="H23" s="18">
        <f t="shared" si="7"/>
        <v>2048</v>
      </c>
      <c r="I23" s="82">
        <f t="shared" si="8"/>
        <v>12288</v>
      </c>
      <c r="J23" s="82"/>
      <c r="L23" s="29">
        <f t="shared" si="11"/>
        <v>38.4</v>
      </c>
      <c r="M23" s="31">
        <v>32</v>
      </c>
      <c r="N23" s="30">
        <v>0.2</v>
      </c>
      <c r="O23">
        <f t="shared" si="9"/>
        <v>38.4</v>
      </c>
      <c r="P23">
        <f t="shared" si="10"/>
        <v>12288</v>
      </c>
      <c r="Q23" t="s">
        <v>76</v>
      </c>
    </row>
    <row r="24" spans="1:17" x14ac:dyDescent="0.25">
      <c r="A24" s="9">
        <f>A23+1</f>
        <v>9</v>
      </c>
      <c r="B24" s="84" t="s">
        <v>11</v>
      </c>
      <c r="C24" s="84"/>
      <c r="D24" s="11">
        <v>320</v>
      </c>
      <c r="E24" s="19">
        <v>21</v>
      </c>
      <c r="F24" s="18">
        <f t="shared" si="6"/>
        <v>6720</v>
      </c>
      <c r="G24" s="17">
        <v>0.2</v>
      </c>
      <c r="H24" s="18">
        <f t="shared" si="7"/>
        <v>1344</v>
      </c>
      <c r="I24" s="82">
        <f t="shared" si="8"/>
        <v>8064</v>
      </c>
      <c r="J24" s="82"/>
      <c r="L24" s="29">
        <f>I24/D24</f>
        <v>25.2</v>
      </c>
      <c r="M24" s="31">
        <v>38</v>
      </c>
      <c r="N24" s="30">
        <v>0.2</v>
      </c>
      <c r="O24">
        <f t="shared" si="9"/>
        <v>45.6</v>
      </c>
      <c r="P24">
        <f t="shared" si="10"/>
        <v>14592</v>
      </c>
      <c r="Q24" t="s">
        <v>77</v>
      </c>
    </row>
    <row r="25" spans="1:17" x14ac:dyDescent="0.25">
      <c r="A25" s="9">
        <f>A24+1</f>
        <v>10</v>
      </c>
      <c r="B25" s="84" t="s">
        <v>17</v>
      </c>
      <c r="C25" s="84"/>
      <c r="D25" s="11">
        <v>320</v>
      </c>
      <c r="E25" s="19">
        <v>57</v>
      </c>
      <c r="F25" s="18">
        <f>ROUND(D25*E25, 2)</f>
        <v>18240</v>
      </c>
      <c r="G25" s="16">
        <v>0.2</v>
      </c>
      <c r="H25" s="18">
        <f>ROUND(G25*F25, 2)</f>
        <v>3648</v>
      </c>
      <c r="I25" s="82">
        <f>ROUND(SUM(F25,H25), 2)</f>
        <v>21888</v>
      </c>
      <c r="J25" s="82"/>
      <c r="L25" s="29">
        <f t="shared" ref="L25" si="12">I25/D25</f>
        <v>68.400000000000006</v>
      </c>
      <c r="M25" s="31">
        <v>57</v>
      </c>
      <c r="N25" s="30">
        <v>0.2</v>
      </c>
      <c r="O25">
        <f t="shared" si="9"/>
        <v>68.400000000000006</v>
      </c>
      <c r="P25">
        <f t="shared" si="10"/>
        <v>21888</v>
      </c>
      <c r="Q25" t="s">
        <v>78</v>
      </c>
    </row>
    <row r="26" spans="1:17" ht="14.45" customHeight="1" x14ac:dyDescent="0.25">
      <c r="A26" s="70" t="s">
        <v>52</v>
      </c>
      <c r="B26" s="70"/>
      <c r="C26" s="70"/>
      <c r="D26" s="70"/>
      <c r="E26" s="70"/>
      <c r="F26" s="70"/>
      <c r="G26" s="70"/>
      <c r="H26" s="70"/>
      <c r="I26" s="71">
        <f>SUM(I20:J25)</f>
        <v>59930.400000000001</v>
      </c>
      <c r="J26" s="71"/>
      <c r="L26" s="29"/>
      <c r="M26" s="31"/>
    </row>
    <row r="27" spans="1:17" x14ac:dyDescent="0.25">
      <c r="A27" s="90" t="s">
        <v>18</v>
      </c>
      <c r="B27" s="90"/>
      <c r="C27" s="90"/>
      <c r="D27" s="90"/>
      <c r="E27" s="90"/>
      <c r="F27" s="90"/>
      <c r="G27" s="90"/>
      <c r="H27" s="90"/>
      <c r="I27" s="90"/>
      <c r="J27" s="90"/>
      <c r="L27" s="29"/>
      <c r="M27" s="31"/>
    </row>
    <row r="28" spans="1:17" ht="14.45" customHeight="1" x14ac:dyDescent="0.25">
      <c r="A28" s="9">
        <f>A25+1</f>
        <v>11</v>
      </c>
      <c r="B28" s="84" t="s">
        <v>9</v>
      </c>
      <c r="C28" s="84"/>
      <c r="D28" s="11">
        <v>1</v>
      </c>
      <c r="E28" s="19">
        <v>22</v>
      </c>
      <c r="F28" s="18">
        <f>ROUND(D28*E28, 2)</f>
        <v>22</v>
      </c>
      <c r="G28" s="16">
        <v>0.2</v>
      </c>
      <c r="H28" s="18">
        <f>ROUND(G28*F28, 2)</f>
        <v>4.4000000000000004</v>
      </c>
      <c r="I28" s="82">
        <f>ROUND(SUM(F28,H28), 2)</f>
        <v>26.4</v>
      </c>
      <c r="J28" s="82"/>
      <c r="L28" s="29">
        <f>I28/D28</f>
        <v>26.4</v>
      </c>
      <c r="M28" s="31">
        <v>22</v>
      </c>
      <c r="N28" s="30">
        <v>0.2</v>
      </c>
      <c r="O28">
        <f>(M28+(M28*N28))</f>
        <v>26.4</v>
      </c>
      <c r="P28">
        <f>O28*D28</f>
        <v>26.4</v>
      </c>
      <c r="Q28" t="s">
        <v>74</v>
      </c>
    </row>
    <row r="29" spans="1:17" x14ac:dyDescent="0.25">
      <c r="A29" s="9">
        <f>A28+1</f>
        <v>12</v>
      </c>
      <c r="B29" s="84" t="s">
        <v>14</v>
      </c>
      <c r="C29" s="84"/>
      <c r="D29" s="11">
        <v>320</v>
      </c>
      <c r="E29" s="19">
        <v>25</v>
      </c>
      <c r="F29" s="18">
        <f>ROUND(D29*E29, 2)</f>
        <v>8000</v>
      </c>
      <c r="G29" s="16">
        <v>0.2</v>
      </c>
      <c r="H29" s="18">
        <f>ROUND(G29*F29, 2)</f>
        <v>1600</v>
      </c>
      <c r="I29" s="82">
        <f>ROUND(SUM(F29,H29), 2)</f>
        <v>9600</v>
      </c>
      <c r="J29" s="82"/>
      <c r="L29" s="29">
        <v>34</v>
      </c>
      <c r="M29" s="31">
        <v>28</v>
      </c>
      <c r="N29" s="30">
        <v>0.2</v>
      </c>
      <c r="O29">
        <f>(M29+(M29*N29))</f>
        <v>33.6</v>
      </c>
      <c r="P29">
        <f t="shared" ref="P29:P30" si="13">O29*D29</f>
        <v>10752</v>
      </c>
      <c r="Q29" t="s">
        <v>72</v>
      </c>
    </row>
    <row r="30" spans="1:17" x14ac:dyDescent="0.25">
      <c r="A30" s="9">
        <f>A29+1</f>
        <v>13</v>
      </c>
      <c r="B30" s="84" t="s">
        <v>15</v>
      </c>
      <c r="C30" s="84"/>
      <c r="D30" s="11">
        <v>320</v>
      </c>
      <c r="E30" s="19">
        <v>21</v>
      </c>
      <c r="F30" s="18">
        <f>ROUND(D30*E30, 2)</f>
        <v>6720</v>
      </c>
      <c r="G30" s="16">
        <v>0.2</v>
      </c>
      <c r="H30" s="18">
        <f>ROUND(G30*F30, 2)</f>
        <v>1344</v>
      </c>
      <c r="I30" s="82">
        <f>ROUND(SUM(F30,H30), 2)</f>
        <v>8064</v>
      </c>
      <c r="J30" s="82"/>
      <c r="L30" s="29">
        <f t="shared" ref="L30" si="14">I30/D30</f>
        <v>25.2</v>
      </c>
      <c r="M30" s="31">
        <v>22</v>
      </c>
      <c r="N30" s="30">
        <v>0.2</v>
      </c>
      <c r="O30">
        <f>(M30+(M30*N30))</f>
        <v>26.4</v>
      </c>
      <c r="P30">
        <f t="shared" si="13"/>
        <v>8448</v>
      </c>
      <c r="Q30" t="s">
        <v>73</v>
      </c>
    </row>
    <row r="31" spans="1:17" ht="14.45" customHeight="1" x14ac:dyDescent="0.25">
      <c r="A31" s="70" t="s">
        <v>53</v>
      </c>
      <c r="B31" s="70"/>
      <c r="C31" s="70"/>
      <c r="D31" s="70"/>
      <c r="E31" s="70"/>
      <c r="F31" s="70"/>
      <c r="G31" s="70"/>
      <c r="H31" s="70"/>
      <c r="I31" s="71">
        <f>SUM(I28:J30)</f>
        <v>17690.400000000001</v>
      </c>
      <c r="J31" s="71"/>
      <c r="L31" s="29"/>
      <c r="P31" s="31">
        <f>SUM(P14:P30)</f>
        <v>141391.20000000001</v>
      </c>
    </row>
    <row r="32" spans="1:17" ht="15.95" customHeight="1" x14ac:dyDescent="0.25">
      <c r="A32" s="88" t="s">
        <v>39</v>
      </c>
      <c r="B32" s="88"/>
      <c r="C32" s="88"/>
      <c r="D32" s="88"/>
      <c r="E32" s="88"/>
      <c r="F32" s="88"/>
      <c r="G32" s="88"/>
      <c r="H32" s="88"/>
      <c r="I32" s="88"/>
      <c r="J32" s="88"/>
    </row>
    <row r="33" spans="1:10" x14ac:dyDescent="0.25">
      <c r="A33" s="85" t="s">
        <v>60</v>
      </c>
      <c r="B33" s="85"/>
      <c r="C33" s="85"/>
      <c r="D33" s="85"/>
      <c r="E33" s="85"/>
      <c r="F33" s="85"/>
      <c r="G33" s="85"/>
      <c r="H33" s="85"/>
      <c r="I33" s="85"/>
      <c r="J33" s="85"/>
    </row>
    <row r="34" spans="1:10" s="2" customFormat="1" ht="39" x14ac:dyDescent="0.25">
      <c r="A34" s="12" t="s">
        <v>3</v>
      </c>
      <c r="B34" s="89" t="s">
        <v>4</v>
      </c>
      <c r="C34" s="89"/>
      <c r="D34" s="12" t="s">
        <v>5</v>
      </c>
      <c r="E34" s="12" t="s">
        <v>6</v>
      </c>
      <c r="F34" s="12" t="s">
        <v>43</v>
      </c>
      <c r="G34" s="12" t="s">
        <v>40</v>
      </c>
      <c r="H34" s="12" t="s">
        <v>41</v>
      </c>
      <c r="I34" s="86" t="s">
        <v>7</v>
      </c>
      <c r="J34" s="87"/>
    </row>
    <row r="35" spans="1:10" ht="14.45" customHeight="1" x14ac:dyDescent="0.25">
      <c r="A35" s="9">
        <f>A30+1</f>
        <v>14</v>
      </c>
      <c r="B35" s="84" t="s">
        <v>45</v>
      </c>
      <c r="C35" s="84"/>
      <c r="D35" s="11">
        <v>25</v>
      </c>
      <c r="E35" s="19">
        <v>75</v>
      </c>
      <c r="F35" s="18">
        <f>ROUND(D35*E35, 2)</f>
        <v>1875</v>
      </c>
      <c r="G35" s="16">
        <v>0.2</v>
      </c>
      <c r="H35" s="18">
        <f>ROUND(G35*F35, 2)</f>
        <v>375</v>
      </c>
      <c r="I35" s="82">
        <f>ROUND(SUM(F35,H35), 2)</f>
        <v>2250</v>
      </c>
      <c r="J35" s="82"/>
    </row>
    <row r="36" spans="1:10" x14ac:dyDescent="0.25">
      <c r="A36" s="9">
        <f>A35+1</f>
        <v>15</v>
      </c>
      <c r="B36" s="84" t="s">
        <v>19</v>
      </c>
      <c r="C36" s="84"/>
      <c r="D36" s="11">
        <v>1</v>
      </c>
      <c r="E36" s="19">
        <v>11895</v>
      </c>
      <c r="F36" s="18">
        <f>ROUND(D36*E36, 2)</f>
        <v>11895</v>
      </c>
      <c r="G36" s="16">
        <v>0.2</v>
      </c>
      <c r="H36" s="18">
        <f>ROUND(G36*F36, 2)</f>
        <v>2379</v>
      </c>
      <c r="I36" s="82">
        <f>ROUND(SUM(F36,H36), 2)</f>
        <v>14274</v>
      </c>
      <c r="J36" s="82"/>
    </row>
    <row r="37" spans="1:10" ht="14.45" customHeight="1" x14ac:dyDescent="0.25">
      <c r="A37" s="70" t="s">
        <v>20</v>
      </c>
      <c r="B37" s="70"/>
      <c r="C37" s="70"/>
      <c r="D37" s="70"/>
      <c r="E37" s="70"/>
      <c r="F37" s="70"/>
      <c r="G37" s="70"/>
      <c r="H37" s="70"/>
      <c r="I37" s="71">
        <f>SUM(I35:J36)</f>
        <v>16524</v>
      </c>
      <c r="J37" s="71"/>
    </row>
    <row r="38" spans="1:10" x14ac:dyDescent="0.25">
      <c r="A38" s="85" t="s">
        <v>59</v>
      </c>
      <c r="B38" s="85"/>
      <c r="C38" s="85"/>
      <c r="D38" s="85"/>
      <c r="E38" s="85"/>
      <c r="F38" s="85"/>
      <c r="G38" s="85"/>
      <c r="H38" s="85"/>
      <c r="I38" s="85"/>
      <c r="J38" s="85"/>
    </row>
    <row r="39" spans="1:10" ht="39" x14ac:dyDescent="0.25">
      <c r="A39" s="12" t="s">
        <v>3</v>
      </c>
      <c r="B39" s="12" t="s">
        <v>55</v>
      </c>
      <c r="C39" s="12" t="s">
        <v>54</v>
      </c>
      <c r="D39" s="12" t="s">
        <v>56</v>
      </c>
      <c r="E39" s="12" t="s">
        <v>6</v>
      </c>
      <c r="F39" s="12" t="s">
        <v>43</v>
      </c>
      <c r="G39" s="12" t="s">
        <v>40</v>
      </c>
      <c r="H39" s="12" t="s">
        <v>41</v>
      </c>
      <c r="I39" s="86" t="s">
        <v>7</v>
      </c>
      <c r="J39" s="87"/>
    </row>
    <row r="40" spans="1:10" x14ac:dyDescent="0.25">
      <c r="A40" s="9">
        <f>A36+1</f>
        <v>16</v>
      </c>
      <c r="B40" s="21" t="s">
        <v>46</v>
      </c>
      <c r="C40" s="25"/>
      <c r="D40" s="11">
        <v>1</v>
      </c>
      <c r="E40" s="19">
        <v>0</v>
      </c>
      <c r="F40" s="18">
        <f t="shared" ref="F40:F45" si="15">ROUND(D40*E40, 2)</f>
        <v>0</v>
      </c>
      <c r="G40" s="16">
        <v>0</v>
      </c>
      <c r="H40" s="18">
        <f t="shared" ref="H40:H45" si="16">ROUND(G40*F40, 2)</f>
        <v>0</v>
      </c>
      <c r="I40" s="82">
        <f t="shared" ref="I40:I45" si="17">ROUND(SUM(F40,H40), 2)</f>
        <v>0</v>
      </c>
      <c r="J40" s="82"/>
    </row>
    <row r="41" spans="1:10" x14ac:dyDescent="0.25">
      <c r="A41" s="9">
        <f>A40+1</f>
        <v>17</v>
      </c>
      <c r="B41" s="21" t="s">
        <v>47</v>
      </c>
      <c r="C41" s="25"/>
      <c r="D41" s="11">
        <v>1</v>
      </c>
      <c r="E41" s="19">
        <v>1750</v>
      </c>
      <c r="F41" s="28">
        <f>ROUND(D41*E41, 3)</f>
        <v>1750</v>
      </c>
      <c r="G41" s="16">
        <v>0.2</v>
      </c>
      <c r="H41" s="28">
        <f>ROUND(G41*F41, 3)</f>
        <v>350</v>
      </c>
      <c r="I41" s="83">
        <f>ROUND(SUM(F41,H41), 3)</f>
        <v>2100</v>
      </c>
      <c r="J41" s="83"/>
    </row>
    <row r="42" spans="1:10" x14ac:dyDescent="0.25">
      <c r="A42" s="9">
        <f t="shared" ref="A42:A45" si="18">A41+1</f>
        <v>18</v>
      </c>
      <c r="B42" s="21" t="s">
        <v>48</v>
      </c>
      <c r="C42" s="25"/>
      <c r="D42" s="11">
        <v>3</v>
      </c>
      <c r="E42" s="19">
        <v>583.33000000000004</v>
      </c>
      <c r="F42" s="28">
        <f>ROUND(D42*E42, 3)</f>
        <v>1749.99</v>
      </c>
      <c r="G42" s="16">
        <v>0.2</v>
      </c>
      <c r="H42" s="28">
        <f>ROUND(G42*F42, 3)</f>
        <v>349.99799999999999</v>
      </c>
      <c r="I42" s="83">
        <f>ROUND(SUM(F42,H42), 3)</f>
        <v>2099.9879999999998</v>
      </c>
      <c r="J42" s="83"/>
    </row>
    <row r="43" spans="1:10" x14ac:dyDescent="0.25">
      <c r="A43" s="9">
        <f t="shared" si="18"/>
        <v>19</v>
      </c>
      <c r="B43" s="21" t="s">
        <v>57</v>
      </c>
      <c r="C43" s="25"/>
      <c r="D43" s="11">
        <v>1</v>
      </c>
      <c r="E43" s="19">
        <v>0</v>
      </c>
      <c r="F43" s="18">
        <f t="shared" si="15"/>
        <v>0</v>
      </c>
      <c r="G43" s="16">
        <v>0</v>
      </c>
      <c r="H43" s="18">
        <f t="shared" si="16"/>
        <v>0</v>
      </c>
      <c r="I43" s="82">
        <f t="shared" si="17"/>
        <v>0</v>
      </c>
      <c r="J43" s="82"/>
    </row>
    <row r="44" spans="1:10" x14ac:dyDescent="0.25">
      <c r="A44" s="9">
        <f t="shared" si="18"/>
        <v>20</v>
      </c>
      <c r="B44" s="21" t="s">
        <v>49</v>
      </c>
      <c r="C44" s="25"/>
      <c r="D44" s="11">
        <v>1</v>
      </c>
      <c r="E44" s="19">
        <v>0</v>
      </c>
      <c r="F44" s="18">
        <f t="shared" si="15"/>
        <v>0</v>
      </c>
      <c r="G44" s="16">
        <v>0</v>
      </c>
      <c r="H44" s="18">
        <f t="shared" si="16"/>
        <v>0</v>
      </c>
      <c r="I44" s="82">
        <f t="shared" si="17"/>
        <v>0</v>
      </c>
      <c r="J44" s="82"/>
    </row>
    <row r="45" spans="1:10" x14ac:dyDescent="0.25">
      <c r="A45" s="9">
        <f t="shared" si="18"/>
        <v>21</v>
      </c>
      <c r="B45" s="21" t="s">
        <v>50</v>
      </c>
      <c r="C45" s="25"/>
      <c r="D45" s="11">
        <v>1</v>
      </c>
      <c r="E45" s="19">
        <v>0</v>
      </c>
      <c r="F45" s="18">
        <f t="shared" si="15"/>
        <v>0</v>
      </c>
      <c r="G45" s="16">
        <v>0</v>
      </c>
      <c r="H45" s="18">
        <f t="shared" si="16"/>
        <v>0</v>
      </c>
      <c r="I45" s="82">
        <f t="shared" si="17"/>
        <v>0</v>
      </c>
      <c r="J45" s="82"/>
    </row>
    <row r="46" spans="1:10" ht="14.45" customHeight="1" x14ac:dyDescent="0.25">
      <c r="A46" s="70" t="s">
        <v>20</v>
      </c>
      <c r="B46" s="70"/>
      <c r="C46" s="70"/>
      <c r="D46" s="70"/>
      <c r="E46" s="70"/>
      <c r="F46" s="70"/>
      <c r="G46" s="70"/>
      <c r="H46" s="70"/>
      <c r="I46" s="71">
        <f>SUM(I40:J45)</f>
        <v>4199.9879999999994</v>
      </c>
      <c r="J46" s="71"/>
    </row>
    <row r="47" spans="1:10" ht="21" thickBot="1" x14ac:dyDescent="0.35">
      <c r="A47" s="3"/>
      <c r="B47" s="1"/>
      <c r="C47" s="3"/>
      <c r="D47" s="3"/>
      <c r="E47" s="72" t="s">
        <v>21</v>
      </c>
      <c r="F47" s="73"/>
      <c r="G47" s="73"/>
      <c r="H47" s="73"/>
      <c r="I47" s="74">
        <f>SUM(I18,I26,I31,I37,I46)</f>
        <v>138691.18800000002</v>
      </c>
      <c r="J47" s="75"/>
    </row>
    <row r="48" spans="1:10" ht="15.75" x14ac:dyDescent="0.25">
      <c r="A48" s="3"/>
      <c r="B48" s="4"/>
      <c r="C48" s="5"/>
      <c r="D48" s="5"/>
      <c r="E48" s="5"/>
      <c r="F48" s="5"/>
      <c r="G48" s="5"/>
      <c r="H48" s="5"/>
      <c r="I48" s="6"/>
      <c r="J48" s="3"/>
    </row>
    <row r="49" spans="1:10" ht="38.25" x14ac:dyDescent="0.25">
      <c r="A49" s="76" t="s">
        <v>67</v>
      </c>
      <c r="B49" s="77"/>
      <c r="C49" s="77"/>
      <c r="D49" s="78"/>
      <c r="E49" s="23" t="s">
        <v>66</v>
      </c>
      <c r="F49" s="23" t="s">
        <v>65</v>
      </c>
    </row>
    <row r="50" spans="1:10" s="22" customFormat="1" x14ac:dyDescent="0.25">
      <c r="A50" s="79" t="s">
        <v>62</v>
      </c>
      <c r="B50" s="80"/>
      <c r="C50" s="80"/>
      <c r="D50" s="81"/>
      <c r="E50" s="26">
        <v>250</v>
      </c>
      <c r="F50" s="27">
        <v>114</v>
      </c>
      <c r="G50"/>
      <c r="H50"/>
      <c r="I50"/>
      <c r="J50"/>
    </row>
    <row r="51" spans="1:10" s="22" customFormat="1" x14ac:dyDescent="0.25">
      <c r="A51" s="62" t="s">
        <v>63</v>
      </c>
      <c r="B51" s="63"/>
      <c r="C51" s="63"/>
      <c r="D51" s="64"/>
      <c r="E51" s="26">
        <v>250</v>
      </c>
      <c r="F51" s="27">
        <v>114</v>
      </c>
      <c r="G51"/>
      <c r="H51"/>
      <c r="I51"/>
      <c r="J51"/>
    </row>
    <row r="52" spans="1:10" x14ac:dyDescent="0.25">
      <c r="A52" s="65" t="s">
        <v>64</v>
      </c>
      <c r="B52" s="66"/>
      <c r="C52" s="66"/>
      <c r="D52" s="66"/>
      <c r="E52" s="67"/>
      <c r="F52" s="24">
        <f>IF(F50=0,"",AVERAGE(F50,F51))</f>
        <v>114</v>
      </c>
    </row>
    <row r="54" spans="1:10" ht="20.25" x14ac:dyDescent="0.3">
      <c r="A54" s="68" t="s">
        <v>22</v>
      </c>
      <c r="B54" s="68"/>
      <c r="C54" s="68"/>
      <c r="D54" s="68"/>
      <c r="E54" s="68"/>
      <c r="F54" s="68"/>
      <c r="G54" s="68"/>
      <c r="H54" s="68"/>
      <c r="I54" s="68"/>
      <c r="J54" s="68"/>
    </row>
    <row r="55" spans="1:10" s="8" customFormat="1" ht="14.1" customHeight="1" x14ac:dyDescent="0.2">
      <c r="A55" s="69" t="s">
        <v>23</v>
      </c>
      <c r="B55" s="69"/>
      <c r="C55" s="69"/>
      <c r="D55" s="69"/>
      <c r="E55" s="69"/>
      <c r="F55" s="69"/>
      <c r="G55" s="69"/>
      <c r="H55" s="69"/>
      <c r="I55" s="69"/>
      <c r="J55" s="69"/>
    </row>
    <row r="56" spans="1:10" s="8" customFormat="1" ht="14.25" x14ac:dyDescent="0.2">
      <c r="A56" s="69"/>
      <c r="B56" s="69"/>
      <c r="C56" s="69"/>
      <c r="D56" s="69"/>
      <c r="E56" s="69"/>
      <c r="F56" s="69"/>
      <c r="G56" s="69"/>
      <c r="H56" s="69"/>
      <c r="I56" s="69"/>
      <c r="J56" s="69"/>
    </row>
    <row r="57" spans="1:10" s="8" customFormat="1" ht="14.25" x14ac:dyDescent="0.2">
      <c r="A57" s="69"/>
      <c r="B57" s="69"/>
      <c r="C57" s="69"/>
      <c r="D57" s="69"/>
      <c r="E57" s="69"/>
      <c r="F57" s="69"/>
      <c r="G57" s="69"/>
      <c r="H57" s="69"/>
      <c r="I57" s="69"/>
      <c r="J57" s="69"/>
    </row>
    <row r="58" spans="1:10" s="8" customFormat="1" x14ac:dyDescent="0.25">
      <c r="A58" s="54" t="s">
        <v>24</v>
      </c>
      <c r="B58" s="54"/>
      <c r="C58" s="55" t="s">
        <v>25</v>
      </c>
      <c r="D58" s="57"/>
      <c r="E58" s="56"/>
      <c r="F58" s="55" t="s">
        <v>26</v>
      </c>
      <c r="G58" s="56"/>
      <c r="H58" s="55" t="s">
        <v>27</v>
      </c>
      <c r="I58" s="57"/>
      <c r="J58" s="56"/>
    </row>
    <row r="59" spans="1:10" s="8" customFormat="1" ht="14.25" x14ac:dyDescent="0.2">
      <c r="A59" s="58"/>
      <c r="B59" s="58"/>
      <c r="C59" s="59"/>
      <c r="D59" s="60"/>
      <c r="E59" s="61"/>
      <c r="F59" s="59"/>
      <c r="G59" s="61"/>
      <c r="H59" s="59"/>
      <c r="I59" s="60"/>
      <c r="J59" s="61"/>
    </row>
    <row r="60" spans="1:10" s="8" customFormat="1" x14ac:dyDescent="0.25">
      <c r="A60" s="54" t="s">
        <v>28</v>
      </c>
      <c r="B60" s="54"/>
      <c r="C60" s="54"/>
      <c r="D60" s="54"/>
      <c r="E60" s="55" t="s">
        <v>29</v>
      </c>
      <c r="F60" s="56"/>
      <c r="G60" s="55" t="s">
        <v>30</v>
      </c>
      <c r="H60" s="56"/>
      <c r="I60" s="54" t="s">
        <v>31</v>
      </c>
      <c r="J60" s="54"/>
    </row>
    <row r="61" spans="1:10" s="8" customFormat="1" ht="14.25" x14ac:dyDescent="0.2">
      <c r="A61" s="49"/>
      <c r="B61" s="49"/>
      <c r="C61" s="49"/>
      <c r="D61" s="49"/>
      <c r="E61" s="50"/>
      <c r="F61" s="51"/>
      <c r="G61" s="50"/>
      <c r="H61" s="51"/>
      <c r="I61" s="49"/>
      <c r="J61" s="49"/>
    </row>
    <row r="62" spans="1:10" s="8" customFormat="1" x14ac:dyDescent="0.25">
      <c r="A62" s="54" t="s">
        <v>32</v>
      </c>
      <c r="B62" s="54"/>
      <c r="C62" s="54" t="s">
        <v>33</v>
      </c>
      <c r="D62" s="54"/>
      <c r="E62" s="55" t="s">
        <v>34</v>
      </c>
      <c r="F62" s="56"/>
      <c r="G62" s="55" t="s">
        <v>44</v>
      </c>
      <c r="H62" s="57"/>
      <c r="I62" s="57"/>
      <c r="J62" s="56"/>
    </row>
    <row r="63" spans="1:10" s="8" customFormat="1" ht="14.25" x14ac:dyDescent="0.2">
      <c r="A63" s="49"/>
      <c r="B63" s="49"/>
      <c r="C63" s="49"/>
      <c r="D63" s="49"/>
      <c r="E63" s="50"/>
      <c r="F63" s="51"/>
      <c r="G63" s="50"/>
      <c r="H63" s="52"/>
      <c r="I63" s="52"/>
      <c r="J63" s="51"/>
    </row>
    <row r="64" spans="1:10" s="8" customFormat="1" ht="31.5" customHeight="1" x14ac:dyDescent="0.2">
      <c r="A64" s="13" t="s">
        <v>35</v>
      </c>
      <c r="B64" s="53"/>
      <c r="C64" s="53"/>
      <c r="D64" s="53"/>
      <c r="E64" s="14"/>
      <c r="F64" s="14"/>
      <c r="G64" s="47"/>
      <c r="H64" s="47"/>
      <c r="I64" s="47"/>
      <c r="J64" s="14"/>
    </row>
    <row r="65" spans="1:10" s="8" customFormat="1" ht="14.25" x14ac:dyDescent="0.2">
      <c r="A65" s="15"/>
      <c r="B65" s="47" t="s">
        <v>36</v>
      </c>
      <c r="C65" s="47"/>
      <c r="D65" s="47"/>
      <c r="E65" s="14"/>
      <c r="F65" s="14"/>
      <c r="G65" s="47" t="s">
        <v>37</v>
      </c>
      <c r="H65" s="47"/>
      <c r="I65" s="47"/>
      <c r="J65" s="14"/>
    </row>
    <row r="66" spans="1:10" x14ac:dyDescent="0.25">
      <c r="A66" s="48" t="s">
        <v>38</v>
      </c>
      <c r="B66" s="48"/>
      <c r="C66" s="48"/>
      <c r="D66" s="48"/>
      <c r="E66" s="48"/>
      <c r="F66" s="48"/>
      <c r="G66" s="48"/>
      <c r="H66" s="48"/>
      <c r="I66" s="48"/>
      <c r="J66" s="48"/>
    </row>
  </sheetData>
  <mergeCells count="101">
    <mergeCell ref="A11:J11"/>
    <mergeCell ref="B12:C12"/>
    <mergeCell ref="I12:J12"/>
    <mergeCell ref="A13:J13"/>
    <mergeCell ref="B14:C14"/>
    <mergeCell ref="I14:J14"/>
    <mergeCell ref="A1:J1"/>
    <mergeCell ref="A2:J2"/>
    <mergeCell ref="A3:J3"/>
    <mergeCell ref="A4:J5"/>
    <mergeCell ref="A6:J6"/>
    <mergeCell ref="A7:J10"/>
    <mergeCell ref="A18:H18"/>
    <mergeCell ref="I18:J18"/>
    <mergeCell ref="A19:J19"/>
    <mergeCell ref="B20:C20"/>
    <mergeCell ref="I20:J20"/>
    <mergeCell ref="B21:C21"/>
    <mergeCell ref="I21:J21"/>
    <mergeCell ref="B15:C15"/>
    <mergeCell ref="I15:J15"/>
    <mergeCell ref="B16:C16"/>
    <mergeCell ref="I16:J16"/>
    <mergeCell ref="B17:C17"/>
    <mergeCell ref="I17:J17"/>
    <mergeCell ref="B25:C25"/>
    <mergeCell ref="I25:J25"/>
    <mergeCell ref="A26:H26"/>
    <mergeCell ref="I26:J26"/>
    <mergeCell ref="A27:J27"/>
    <mergeCell ref="B28:C28"/>
    <mergeCell ref="I28:J28"/>
    <mergeCell ref="B22:C22"/>
    <mergeCell ref="I22:J22"/>
    <mergeCell ref="B23:C23"/>
    <mergeCell ref="I23:J23"/>
    <mergeCell ref="B24:C24"/>
    <mergeCell ref="I24:J24"/>
    <mergeCell ref="A32:J32"/>
    <mergeCell ref="A33:J33"/>
    <mergeCell ref="B34:C34"/>
    <mergeCell ref="I34:J34"/>
    <mergeCell ref="B35:C35"/>
    <mergeCell ref="I35:J35"/>
    <mergeCell ref="B29:C29"/>
    <mergeCell ref="I29:J29"/>
    <mergeCell ref="B30:C30"/>
    <mergeCell ref="I30:J30"/>
    <mergeCell ref="A31:H31"/>
    <mergeCell ref="I31:J31"/>
    <mergeCell ref="I40:J40"/>
    <mergeCell ref="I41:J41"/>
    <mergeCell ref="I42:J42"/>
    <mergeCell ref="I43:J43"/>
    <mergeCell ref="I44:J44"/>
    <mergeCell ref="I45:J45"/>
    <mergeCell ref="B36:C36"/>
    <mergeCell ref="I36:J36"/>
    <mergeCell ref="A37:H37"/>
    <mergeCell ref="I37:J37"/>
    <mergeCell ref="A38:J38"/>
    <mergeCell ref="I39:J39"/>
    <mergeCell ref="A51:D51"/>
    <mergeCell ref="A52:E52"/>
    <mergeCell ref="A54:J54"/>
    <mergeCell ref="A55:J57"/>
    <mergeCell ref="A58:B58"/>
    <mergeCell ref="C58:E58"/>
    <mergeCell ref="F58:G58"/>
    <mergeCell ref="H58:J58"/>
    <mergeCell ref="A46:H46"/>
    <mergeCell ref="I46:J46"/>
    <mergeCell ref="E47:H47"/>
    <mergeCell ref="I47:J47"/>
    <mergeCell ref="A49:D49"/>
    <mergeCell ref="A50:D50"/>
    <mergeCell ref="A61:D61"/>
    <mergeCell ref="E61:F61"/>
    <mergeCell ref="G61:H61"/>
    <mergeCell ref="I61:J61"/>
    <mergeCell ref="A62:B62"/>
    <mergeCell ref="C62:D62"/>
    <mergeCell ref="E62:F62"/>
    <mergeCell ref="G62:J62"/>
    <mergeCell ref="A59:B59"/>
    <mergeCell ref="C59:E59"/>
    <mergeCell ref="F59:G59"/>
    <mergeCell ref="H59:J59"/>
    <mergeCell ref="A60:D60"/>
    <mergeCell ref="E60:F60"/>
    <mergeCell ref="G60:H60"/>
    <mergeCell ref="I60:J60"/>
    <mergeCell ref="B65:D65"/>
    <mergeCell ref="G65:I65"/>
    <mergeCell ref="A66:J66"/>
    <mergeCell ref="A63:B63"/>
    <mergeCell ref="C63:D63"/>
    <mergeCell ref="E63:F63"/>
    <mergeCell ref="G63:J63"/>
    <mergeCell ref="B64:D64"/>
    <mergeCell ref="G64:I64"/>
  </mergeCells>
  <printOptions horizontalCentered="1" verticalCentered="1"/>
  <pageMargins left="0.3" right="0.3" top="0.3" bottom="0.25" header="0.2" footer="0.3"/>
  <pageSetup scale="6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zoomScaleNormal="100" zoomScaleSheetLayoutView="70" zoomScalePageLayoutView="80" workbookViewId="0">
      <selection activeCell="G15" sqref="G15"/>
    </sheetView>
  </sheetViews>
  <sheetFormatPr defaultRowHeight="15" x14ac:dyDescent="0.25"/>
  <cols>
    <col min="1" max="1" width="9.42578125" customWidth="1"/>
    <col min="2" max="2" width="42" customWidth="1"/>
    <col min="3" max="3" width="15.42578125" customWidth="1"/>
    <col min="4" max="4" width="12" customWidth="1"/>
    <col min="5" max="5" width="16.28515625" customWidth="1"/>
    <col min="6" max="6" width="12.42578125" customWidth="1"/>
    <col min="7" max="7" width="9.7109375" customWidth="1"/>
    <col min="8" max="8" width="12.42578125" customWidth="1"/>
    <col min="10" max="10" width="10.42578125" customWidth="1"/>
  </cols>
  <sheetData>
    <row r="1" spans="1:10" s="10" customFormat="1" ht="21" x14ac:dyDescent="0.35">
      <c r="A1" s="91" t="s">
        <v>61</v>
      </c>
      <c r="B1" s="92"/>
      <c r="C1" s="92"/>
      <c r="D1" s="92"/>
      <c r="E1" s="92"/>
      <c r="F1" s="92"/>
      <c r="G1" s="92"/>
      <c r="H1" s="92"/>
      <c r="I1" s="92"/>
      <c r="J1" s="92"/>
    </row>
    <row r="2" spans="1:10" s="10" customFormat="1" ht="37.5" customHeight="1" x14ac:dyDescent="0.35">
      <c r="A2" s="93" t="s">
        <v>69</v>
      </c>
      <c r="B2" s="93"/>
      <c r="C2" s="93"/>
      <c r="D2" s="93"/>
      <c r="E2" s="93"/>
      <c r="F2" s="93"/>
      <c r="G2" s="93"/>
      <c r="H2" s="93"/>
      <c r="I2" s="93"/>
      <c r="J2" s="93"/>
    </row>
    <row r="3" spans="1:10" x14ac:dyDescent="0.25">
      <c r="A3" s="94" t="s">
        <v>0</v>
      </c>
      <c r="B3" s="94"/>
      <c r="C3" s="94"/>
      <c r="D3" s="94"/>
      <c r="E3" s="94"/>
      <c r="F3" s="94"/>
      <c r="G3" s="94"/>
      <c r="H3" s="94"/>
      <c r="I3" s="94"/>
      <c r="J3" s="94"/>
    </row>
    <row r="4" spans="1:10" s="7" customFormat="1" ht="14.45" customHeight="1" x14ac:dyDescent="0.25">
      <c r="A4" s="95" t="s">
        <v>1</v>
      </c>
      <c r="B4" s="96"/>
      <c r="C4" s="96"/>
      <c r="D4" s="96"/>
      <c r="E4" s="96"/>
      <c r="F4" s="96"/>
      <c r="G4" s="96"/>
      <c r="H4" s="96"/>
      <c r="I4" s="96"/>
      <c r="J4" s="97"/>
    </row>
    <row r="5" spans="1:10" s="7" customFormat="1" ht="36.6" customHeight="1" x14ac:dyDescent="0.25">
      <c r="A5" s="98"/>
      <c r="B5" s="99"/>
      <c r="C5" s="99"/>
      <c r="D5" s="99"/>
      <c r="E5" s="99"/>
      <c r="F5" s="99"/>
      <c r="G5" s="99"/>
      <c r="H5" s="99"/>
      <c r="I5" s="99"/>
      <c r="J5" s="100"/>
    </row>
    <row r="6" spans="1:10" s="7" customFormat="1" ht="27" customHeight="1" x14ac:dyDescent="0.25">
      <c r="A6" s="101" t="s">
        <v>51</v>
      </c>
      <c r="B6" s="102"/>
      <c r="C6" s="102"/>
      <c r="D6" s="102"/>
      <c r="E6" s="102"/>
      <c r="F6" s="102"/>
      <c r="G6" s="102"/>
      <c r="H6" s="102"/>
      <c r="I6" s="102"/>
      <c r="J6" s="103"/>
    </row>
    <row r="7" spans="1:10" s="7" customFormat="1" ht="14.45" customHeight="1" x14ac:dyDescent="0.25">
      <c r="A7" s="98" t="s">
        <v>2</v>
      </c>
      <c r="B7" s="99"/>
      <c r="C7" s="99"/>
      <c r="D7" s="99"/>
      <c r="E7" s="99"/>
      <c r="F7" s="99"/>
      <c r="G7" s="99"/>
      <c r="H7" s="99"/>
      <c r="I7" s="99"/>
      <c r="J7" s="100"/>
    </row>
    <row r="8" spans="1:10" s="7" customFormat="1" x14ac:dyDescent="0.25">
      <c r="A8" s="98"/>
      <c r="B8" s="99"/>
      <c r="C8" s="99"/>
      <c r="D8" s="99"/>
      <c r="E8" s="99"/>
      <c r="F8" s="99"/>
      <c r="G8" s="99"/>
      <c r="H8" s="99"/>
      <c r="I8" s="99"/>
      <c r="J8" s="100"/>
    </row>
    <row r="9" spans="1:10" s="7" customFormat="1" x14ac:dyDescent="0.25">
      <c r="A9" s="98"/>
      <c r="B9" s="99"/>
      <c r="C9" s="99"/>
      <c r="D9" s="99"/>
      <c r="E9" s="99"/>
      <c r="F9" s="99"/>
      <c r="G9" s="99"/>
      <c r="H9" s="99"/>
      <c r="I9" s="99"/>
      <c r="J9" s="100"/>
    </row>
    <row r="10" spans="1:10" s="7" customFormat="1" x14ac:dyDescent="0.25">
      <c r="A10" s="104"/>
      <c r="B10" s="105"/>
      <c r="C10" s="105"/>
      <c r="D10" s="105"/>
      <c r="E10" s="105"/>
      <c r="F10" s="105"/>
      <c r="G10" s="105"/>
      <c r="H10" s="105"/>
      <c r="I10" s="105"/>
      <c r="J10" s="106"/>
    </row>
    <row r="11" spans="1:10" x14ac:dyDescent="0.25">
      <c r="A11" s="85" t="s">
        <v>58</v>
      </c>
      <c r="B11" s="85"/>
      <c r="C11" s="85"/>
      <c r="D11" s="85"/>
      <c r="E11" s="85"/>
      <c r="F11" s="85"/>
      <c r="G11" s="85"/>
      <c r="H11" s="85"/>
      <c r="I11" s="85"/>
      <c r="J11" s="85"/>
    </row>
    <row r="12" spans="1:10" s="2" customFormat="1" ht="39" x14ac:dyDescent="0.25">
      <c r="A12" s="12" t="s">
        <v>3</v>
      </c>
      <c r="B12" s="89" t="s">
        <v>4</v>
      </c>
      <c r="C12" s="89"/>
      <c r="D12" s="12" t="s">
        <v>5</v>
      </c>
      <c r="E12" s="12" t="s">
        <v>6</v>
      </c>
      <c r="F12" s="12" t="s">
        <v>43</v>
      </c>
      <c r="G12" s="12" t="s">
        <v>40</v>
      </c>
      <c r="H12" s="12" t="s">
        <v>41</v>
      </c>
      <c r="I12" s="86" t="s">
        <v>7</v>
      </c>
      <c r="J12" s="87"/>
    </row>
    <row r="13" spans="1:10" x14ac:dyDescent="0.25">
      <c r="A13" s="90" t="s">
        <v>8</v>
      </c>
      <c r="B13" s="90"/>
      <c r="C13" s="90"/>
      <c r="D13" s="90"/>
      <c r="E13" s="90"/>
      <c r="F13" s="90"/>
      <c r="G13" s="90"/>
      <c r="H13" s="90"/>
      <c r="I13" s="90"/>
      <c r="J13" s="90"/>
    </row>
    <row r="14" spans="1:10" ht="14.45" customHeight="1" x14ac:dyDescent="0.25">
      <c r="A14" s="9">
        <v>1</v>
      </c>
      <c r="B14" s="84" t="s">
        <v>9</v>
      </c>
      <c r="C14" s="84"/>
      <c r="D14" s="11">
        <v>1</v>
      </c>
      <c r="E14" s="19">
        <v>100</v>
      </c>
      <c r="F14" s="18">
        <f>ROUND(D14*E14, 2)</f>
        <v>100</v>
      </c>
      <c r="G14" s="16">
        <v>0.2</v>
      </c>
      <c r="H14" s="18">
        <f>ROUND(G14*F14, 2)</f>
        <v>20</v>
      </c>
      <c r="I14" s="82">
        <f>ROUND(SUM(F14,H14), 2)</f>
        <v>120</v>
      </c>
      <c r="J14" s="82"/>
    </row>
    <row r="15" spans="1:10" x14ac:dyDescent="0.25">
      <c r="A15" s="9">
        <f>A14+1</f>
        <v>2</v>
      </c>
      <c r="B15" s="84" t="s">
        <v>10</v>
      </c>
      <c r="C15" s="84"/>
      <c r="D15" s="11">
        <v>320</v>
      </c>
      <c r="E15" s="19"/>
      <c r="F15" s="18">
        <f t="shared" ref="F15:F17" si="0">ROUND(D15*E15, 2)</f>
        <v>0</v>
      </c>
      <c r="G15" s="16"/>
      <c r="H15" s="18">
        <f t="shared" ref="H15:H17" si="1">ROUND(G15*F15, 2)</f>
        <v>0</v>
      </c>
      <c r="I15" s="82">
        <f t="shared" ref="I15:I17" si="2">ROUND(SUM(F15,H15), 2)</f>
        <v>0</v>
      </c>
      <c r="J15" s="82"/>
    </row>
    <row r="16" spans="1:10" x14ac:dyDescent="0.25">
      <c r="A16" s="9">
        <f>A15+1</f>
        <v>3</v>
      </c>
      <c r="B16" s="84" t="s">
        <v>11</v>
      </c>
      <c r="C16" s="84"/>
      <c r="D16" s="11">
        <v>320</v>
      </c>
      <c r="E16" s="19"/>
      <c r="F16" s="18">
        <f t="shared" si="0"/>
        <v>0</v>
      </c>
      <c r="G16" s="16"/>
      <c r="H16" s="18">
        <f t="shared" si="1"/>
        <v>0</v>
      </c>
      <c r="I16" s="82">
        <f t="shared" si="2"/>
        <v>0</v>
      </c>
      <c r="J16" s="82"/>
    </row>
    <row r="17" spans="1:10" x14ac:dyDescent="0.25">
      <c r="A17" s="9">
        <f>A16+1</f>
        <v>4</v>
      </c>
      <c r="B17" s="84" t="s">
        <v>12</v>
      </c>
      <c r="C17" s="84"/>
      <c r="D17" s="11">
        <v>320</v>
      </c>
      <c r="E17" s="20"/>
      <c r="F17" s="18">
        <f t="shared" si="0"/>
        <v>0</v>
      </c>
      <c r="G17" s="17"/>
      <c r="H17" s="18">
        <f t="shared" si="1"/>
        <v>0</v>
      </c>
      <c r="I17" s="82">
        <f t="shared" si="2"/>
        <v>0</v>
      </c>
      <c r="J17" s="82"/>
    </row>
    <row r="18" spans="1:10" ht="14.45" customHeight="1" x14ac:dyDescent="0.25">
      <c r="A18" s="70" t="s">
        <v>42</v>
      </c>
      <c r="B18" s="70"/>
      <c r="C18" s="70"/>
      <c r="D18" s="70"/>
      <c r="E18" s="70"/>
      <c r="F18" s="70"/>
      <c r="G18" s="70"/>
      <c r="H18" s="70"/>
      <c r="I18" s="71">
        <f>SUM(I14:J17)</f>
        <v>120</v>
      </c>
      <c r="J18" s="71"/>
    </row>
    <row r="19" spans="1:10" x14ac:dyDescent="0.25">
      <c r="A19" s="90" t="s">
        <v>13</v>
      </c>
      <c r="B19" s="90"/>
      <c r="C19" s="90"/>
      <c r="D19" s="90"/>
      <c r="E19" s="90"/>
      <c r="F19" s="90"/>
      <c r="G19" s="90"/>
      <c r="H19" s="90"/>
      <c r="I19" s="90"/>
      <c r="J19" s="90"/>
    </row>
    <row r="20" spans="1:10" ht="14.45" customHeight="1" x14ac:dyDescent="0.25">
      <c r="A20" s="9">
        <f>A17+1</f>
        <v>5</v>
      </c>
      <c r="B20" s="84" t="s">
        <v>9</v>
      </c>
      <c r="C20" s="84"/>
      <c r="D20" s="11">
        <v>1</v>
      </c>
      <c r="E20" s="19"/>
      <c r="F20" s="18">
        <f>ROUND(D20*E20, 2)</f>
        <v>0</v>
      </c>
      <c r="G20" s="16"/>
      <c r="H20" s="18">
        <f>ROUND(G20*F20, 2)</f>
        <v>0</v>
      </c>
      <c r="I20" s="82">
        <f>ROUND(SUM(F20,H20), 2)</f>
        <v>0</v>
      </c>
      <c r="J20" s="82"/>
    </row>
    <row r="21" spans="1:10" x14ac:dyDescent="0.25">
      <c r="A21" s="9">
        <f>A20+1</f>
        <v>6</v>
      </c>
      <c r="B21" s="84" t="s">
        <v>14</v>
      </c>
      <c r="C21" s="84"/>
      <c r="D21" s="11">
        <v>320</v>
      </c>
      <c r="E21" s="19"/>
      <c r="F21" s="18">
        <f t="shared" ref="F21:F24" si="3">ROUND(D21*E21, 2)</f>
        <v>0</v>
      </c>
      <c r="G21" s="16"/>
      <c r="H21" s="18">
        <f t="shared" ref="H21:H24" si="4">ROUND(G21*F21, 2)</f>
        <v>0</v>
      </c>
      <c r="I21" s="82">
        <f t="shared" ref="I21:I24" si="5">ROUND(SUM(F21,H21), 2)</f>
        <v>0</v>
      </c>
      <c r="J21" s="82"/>
    </row>
    <row r="22" spans="1:10" x14ac:dyDescent="0.25">
      <c r="A22" s="9">
        <f>A21+1</f>
        <v>7</v>
      </c>
      <c r="B22" s="84" t="s">
        <v>15</v>
      </c>
      <c r="C22" s="84"/>
      <c r="D22" s="11">
        <v>320</v>
      </c>
      <c r="E22" s="19"/>
      <c r="F22" s="18">
        <f t="shared" si="3"/>
        <v>0</v>
      </c>
      <c r="G22" s="16"/>
      <c r="H22" s="18">
        <f t="shared" si="4"/>
        <v>0</v>
      </c>
      <c r="I22" s="82">
        <f t="shared" si="5"/>
        <v>0</v>
      </c>
      <c r="J22" s="82"/>
    </row>
    <row r="23" spans="1:10" x14ac:dyDescent="0.25">
      <c r="A23" s="9">
        <f>A22+1</f>
        <v>8</v>
      </c>
      <c r="B23" s="84" t="s">
        <v>16</v>
      </c>
      <c r="C23" s="84"/>
      <c r="D23" s="11">
        <v>320</v>
      </c>
      <c r="E23" s="19"/>
      <c r="F23" s="18">
        <f t="shared" si="3"/>
        <v>0</v>
      </c>
      <c r="G23" s="17"/>
      <c r="H23" s="18">
        <f t="shared" si="4"/>
        <v>0</v>
      </c>
      <c r="I23" s="82">
        <f t="shared" si="5"/>
        <v>0</v>
      </c>
      <c r="J23" s="82"/>
    </row>
    <row r="24" spans="1:10" x14ac:dyDescent="0.25">
      <c r="A24" s="9">
        <f>A23+1</f>
        <v>9</v>
      </c>
      <c r="B24" s="84" t="s">
        <v>11</v>
      </c>
      <c r="C24" s="84"/>
      <c r="D24" s="11">
        <v>320</v>
      </c>
      <c r="E24" s="19"/>
      <c r="F24" s="18">
        <f t="shared" si="3"/>
        <v>0</v>
      </c>
      <c r="G24" s="17"/>
      <c r="H24" s="18">
        <f t="shared" si="4"/>
        <v>0</v>
      </c>
      <c r="I24" s="82">
        <f t="shared" si="5"/>
        <v>0</v>
      </c>
      <c r="J24" s="82"/>
    </row>
    <row r="25" spans="1:10" x14ac:dyDescent="0.25">
      <c r="A25" s="9">
        <f>A24+1</f>
        <v>10</v>
      </c>
      <c r="B25" s="84" t="s">
        <v>17</v>
      </c>
      <c r="C25" s="84"/>
      <c r="D25" s="11">
        <v>320</v>
      </c>
      <c r="E25" s="19"/>
      <c r="F25" s="18">
        <f>ROUND(D25*E25, 2)</f>
        <v>0</v>
      </c>
      <c r="G25" s="16"/>
      <c r="H25" s="18">
        <f>ROUND(G25*F25, 2)</f>
        <v>0</v>
      </c>
      <c r="I25" s="82">
        <f>ROUND(SUM(F25,H25), 2)</f>
        <v>0</v>
      </c>
      <c r="J25" s="82"/>
    </row>
    <row r="26" spans="1:10" ht="14.45" customHeight="1" x14ac:dyDescent="0.25">
      <c r="A26" s="70" t="s">
        <v>52</v>
      </c>
      <c r="B26" s="70"/>
      <c r="C26" s="70"/>
      <c r="D26" s="70"/>
      <c r="E26" s="70"/>
      <c r="F26" s="70"/>
      <c r="G26" s="70"/>
      <c r="H26" s="70"/>
      <c r="I26" s="71">
        <f>SUM(I20:J25)</f>
        <v>0</v>
      </c>
      <c r="J26" s="71"/>
    </row>
    <row r="27" spans="1:10" x14ac:dyDescent="0.25">
      <c r="A27" s="90" t="s">
        <v>18</v>
      </c>
      <c r="B27" s="90"/>
      <c r="C27" s="90"/>
      <c r="D27" s="90"/>
      <c r="E27" s="90"/>
      <c r="F27" s="90"/>
      <c r="G27" s="90"/>
      <c r="H27" s="90"/>
      <c r="I27" s="90"/>
      <c r="J27" s="90"/>
    </row>
    <row r="28" spans="1:10" ht="14.45" customHeight="1" x14ac:dyDescent="0.25">
      <c r="A28" s="9">
        <f>A25+1</f>
        <v>11</v>
      </c>
      <c r="B28" s="84" t="s">
        <v>9</v>
      </c>
      <c r="C28" s="84"/>
      <c r="D28" s="11">
        <v>1</v>
      </c>
      <c r="E28" s="19"/>
      <c r="F28" s="18">
        <f>ROUND(D28*E28, 2)</f>
        <v>0</v>
      </c>
      <c r="G28" s="16"/>
      <c r="H28" s="18">
        <f>ROUND(G28*F28, 2)</f>
        <v>0</v>
      </c>
      <c r="I28" s="82">
        <f>ROUND(SUM(F28,H28), 2)</f>
        <v>0</v>
      </c>
      <c r="J28" s="82"/>
    </row>
    <row r="29" spans="1:10" x14ac:dyDescent="0.25">
      <c r="A29" s="9">
        <f>A28+1</f>
        <v>12</v>
      </c>
      <c r="B29" s="84" t="s">
        <v>14</v>
      </c>
      <c r="C29" s="84"/>
      <c r="D29" s="11">
        <v>320</v>
      </c>
      <c r="E29" s="19"/>
      <c r="F29" s="18">
        <f>ROUND(D29*E29, 2)</f>
        <v>0</v>
      </c>
      <c r="G29" s="16"/>
      <c r="H29" s="18">
        <f>ROUND(G29*F29, 2)</f>
        <v>0</v>
      </c>
      <c r="I29" s="82">
        <f>ROUND(SUM(F29,H29), 2)</f>
        <v>0</v>
      </c>
      <c r="J29" s="82"/>
    </row>
    <row r="30" spans="1:10" x14ac:dyDescent="0.25">
      <c r="A30" s="9">
        <f>A29+1</f>
        <v>13</v>
      </c>
      <c r="B30" s="84" t="s">
        <v>15</v>
      </c>
      <c r="C30" s="84"/>
      <c r="D30" s="11">
        <v>320</v>
      </c>
      <c r="E30" s="19"/>
      <c r="F30" s="18">
        <f>ROUND(D30*E30, 2)</f>
        <v>0</v>
      </c>
      <c r="G30" s="16"/>
      <c r="H30" s="18">
        <f>ROUND(G30*F30, 2)</f>
        <v>0</v>
      </c>
      <c r="I30" s="82">
        <f>ROUND(SUM(F30,H30), 2)</f>
        <v>0</v>
      </c>
      <c r="J30" s="82"/>
    </row>
    <row r="31" spans="1:10" ht="14.45" customHeight="1" x14ac:dyDescent="0.25">
      <c r="A31" s="70" t="s">
        <v>53</v>
      </c>
      <c r="B31" s="70"/>
      <c r="C31" s="70"/>
      <c r="D31" s="70"/>
      <c r="E31" s="70"/>
      <c r="F31" s="70"/>
      <c r="G31" s="70"/>
      <c r="H31" s="70"/>
      <c r="I31" s="71">
        <f>SUM(I28:J30)</f>
        <v>0</v>
      </c>
      <c r="J31" s="71"/>
    </row>
    <row r="32" spans="1:10" ht="15.95" customHeight="1" x14ac:dyDescent="0.25">
      <c r="A32" s="88" t="s">
        <v>39</v>
      </c>
      <c r="B32" s="88"/>
      <c r="C32" s="88"/>
      <c r="D32" s="88"/>
      <c r="E32" s="88"/>
      <c r="F32" s="88"/>
      <c r="G32" s="88"/>
      <c r="H32" s="88"/>
      <c r="I32" s="88"/>
      <c r="J32" s="88"/>
    </row>
    <row r="33" spans="1:10" x14ac:dyDescent="0.25">
      <c r="A33" s="85" t="s">
        <v>60</v>
      </c>
      <c r="B33" s="85"/>
      <c r="C33" s="85"/>
      <c r="D33" s="85"/>
      <c r="E33" s="85"/>
      <c r="F33" s="85"/>
      <c r="G33" s="85"/>
      <c r="H33" s="85"/>
      <c r="I33" s="85"/>
      <c r="J33" s="85"/>
    </row>
    <row r="34" spans="1:10" s="2" customFormat="1" ht="39" x14ac:dyDescent="0.25">
      <c r="A34" s="12" t="s">
        <v>3</v>
      </c>
      <c r="B34" s="89" t="s">
        <v>4</v>
      </c>
      <c r="C34" s="89"/>
      <c r="D34" s="12" t="s">
        <v>5</v>
      </c>
      <c r="E34" s="12" t="s">
        <v>6</v>
      </c>
      <c r="F34" s="12" t="s">
        <v>43</v>
      </c>
      <c r="G34" s="12" t="s">
        <v>40</v>
      </c>
      <c r="H34" s="12" t="s">
        <v>41</v>
      </c>
      <c r="I34" s="86" t="s">
        <v>7</v>
      </c>
      <c r="J34" s="87"/>
    </row>
    <row r="35" spans="1:10" ht="14.45" customHeight="1" x14ac:dyDescent="0.25">
      <c r="A35" s="9">
        <f>A30+1</f>
        <v>14</v>
      </c>
      <c r="B35" s="84" t="s">
        <v>45</v>
      </c>
      <c r="C35" s="84"/>
      <c r="D35" s="11">
        <v>25</v>
      </c>
      <c r="E35" s="19"/>
      <c r="F35" s="18">
        <f>ROUND(D35*E35, 2)</f>
        <v>0</v>
      </c>
      <c r="G35" s="16"/>
      <c r="H35" s="18">
        <f>ROUND(G35*F35, 2)</f>
        <v>0</v>
      </c>
      <c r="I35" s="82">
        <f>ROUND(SUM(F35,H35), 2)</f>
        <v>0</v>
      </c>
      <c r="J35" s="82"/>
    </row>
    <row r="36" spans="1:10" x14ac:dyDescent="0.25">
      <c r="A36" s="9">
        <f>A35+1</f>
        <v>15</v>
      </c>
      <c r="B36" s="84" t="s">
        <v>19</v>
      </c>
      <c r="C36" s="84"/>
      <c r="D36" s="11">
        <v>1</v>
      </c>
      <c r="E36" s="19"/>
      <c r="F36" s="18">
        <f>ROUND(D36*E36, 2)</f>
        <v>0</v>
      </c>
      <c r="G36" s="16"/>
      <c r="H36" s="18">
        <f>ROUND(G36*F36, 2)</f>
        <v>0</v>
      </c>
      <c r="I36" s="82">
        <f>ROUND(SUM(F36,H36), 2)</f>
        <v>0</v>
      </c>
      <c r="J36" s="82"/>
    </row>
    <row r="37" spans="1:10" ht="14.45" customHeight="1" x14ac:dyDescent="0.25">
      <c r="A37" s="70" t="s">
        <v>20</v>
      </c>
      <c r="B37" s="70"/>
      <c r="C37" s="70"/>
      <c r="D37" s="70"/>
      <c r="E37" s="70"/>
      <c r="F37" s="70"/>
      <c r="G37" s="70"/>
      <c r="H37" s="70"/>
      <c r="I37" s="71">
        <f>SUM(I35:J36)</f>
        <v>0</v>
      </c>
      <c r="J37" s="71"/>
    </row>
    <row r="38" spans="1:10" x14ac:dyDescent="0.25">
      <c r="A38" s="85" t="s">
        <v>59</v>
      </c>
      <c r="B38" s="85"/>
      <c r="C38" s="85"/>
      <c r="D38" s="85"/>
      <c r="E38" s="85"/>
      <c r="F38" s="85"/>
      <c r="G38" s="85"/>
      <c r="H38" s="85"/>
      <c r="I38" s="85"/>
      <c r="J38" s="85"/>
    </row>
    <row r="39" spans="1:10" ht="39" x14ac:dyDescent="0.25">
      <c r="A39" s="12" t="s">
        <v>3</v>
      </c>
      <c r="B39" s="12" t="s">
        <v>55</v>
      </c>
      <c r="C39" s="12" t="s">
        <v>54</v>
      </c>
      <c r="D39" s="12" t="s">
        <v>56</v>
      </c>
      <c r="E39" s="12" t="s">
        <v>6</v>
      </c>
      <c r="F39" s="12" t="s">
        <v>43</v>
      </c>
      <c r="G39" s="12" t="s">
        <v>40</v>
      </c>
      <c r="H39" s="12" t="s">
        <v>41</v>
      </c>
      <c r="I39" s="86" t="s">
        <v>7</v>
      </c>
      <c r="J39" s="87"/>
    </row>
    <row r="40" spans="1:10" x14ac:dyDescent="0.25">
      <c r="A40" s="9">
        <f>A36+1</f>
        <v>16</v>
      </c>
      <c r="B40" s="21" t="s">
        <v>46</v>
      </c>
      <c r="C40" s="25"/>
      <c r="D40" s="11">
        <v>1</v>
      </c>
      <c r="E40" s="19"/>
      <c r="F40" s="18">
        <f t="shared" ref="F40:F45" si="6">ROUND(D40*E40, 2)</f>
        <v>0</v>
      </c>
      <c r="G40" s="16"/>
      <c r="H40" s="18">
        <f t="shared" ref="H40:H45" si="7">ROUND(G40*F40, 2)</f>
        <v>0</v>
      </c>
      <c r="I40" s="82">
        <f t="shared" ref="I40:I45" si="8">ROUND(SUM(F40,H40), 2)</f>
        <v>0</v>
      </c>
      <c r="J40" s="82"/>
    </row>
    <row r="41" spans="1:10" x14ac:dyDescent="0.25">
      <c r="A41" s="9">
        <f>A40+1</f>
        <v>17</v>
      </c>
      <c r="B41" s="21" t="s">
        <v>47</v>
      </c>
      <c r="C41" s="25"/>
      <c r="D41" s="11">
        <v>1</v>
      </c>
      <c r="E41" s="19"/>
      <c r="F41" s="18">
        <f t="shared" si="6"/>
        <v>0</v>
      </c>
      <c r="G41" s="16"/>
      <c r="H41" s="18">
        <f t="shared" si="7"/>
        <v>0</v>
      </c>
      <c r="I41" s="82">
        <f t="shared" si="8"/>
        <v>0</v>
      </c>
      <c r="J41" s="82"/>
    </row>
    <row r="42" spans="1:10" x14ac:dyDescent="0.25">
      <c r="A42" s="9">
        <f t="shared" ref="A42:A45" si="9">A41+1</f>
        <v>18</v>
      </c>
      <c r="B42" s="21" t="s">
        <v>48</v>
      </c>
      <c r="C42" s="25"/>
      <c r="D42" s="11">
        <v>3</v>
      </c>
      <c r="E42" s="19"/>
      <c r="F42" s="18">
        <f t="shared" si="6"/>
        <v>0</v>
      </c>
      <c r="G42" s="16"/>
      <c r="H42" s="18">
        <f t="shared" si="7"/>
        <v>0</v>
      </c>
      <c r="I42" s="82">
        <f t="shared" si="8"/>
        <v>0</v>
      </c>
      <c r="J42" s="82"/>
    </row>
    <row r="43" spans="1:10" x14ac:dyDescent="0.25">
      <c r="A43" s="9">
        <f t="shared" si="9"/>
        <v>19</v>
      </c>
      <c r="B43" s="21" t="s">
        <v>57</v>
      </c>
      <c r="C43" s="25"/>
      <c r="D43" s="11">
        <v>1</v>
      </c>
      <c r="E43" s="19"/>
      <c r="F43" s="18">
        <f t="shared" si="6"/>
        <v>0</v>
      </c>
      <c r="G43" s="16"/>
      <c r="H43" s="18">
        <f t="shared" si="7"/>
        <v>0</v>
      </c>
      <c r="I43" s="82">
        <f t="shared" si="8"/>
        <v>0</v>
      </c>
      <c r="J43" s="82"/>
    </row>
    <row r="44" spans="1:10" x14ac:dyDescent="0.25">
      <c r="A44" s="9">
        <f t="shared" si="9"/>
        <v>20</v>
      </c>
      <c r="B44" s="21" t="s">
        <v>49</v>
      </c>
      <c r="C44" s="25"/>
      <c r="D44" s="11">
        <v>1</v>
      </c>
      <c r="E44" s="19"/>
      <c r="F44" s="18">
        <f t="shared" si="6"/>
        <v>0</v>
      </c>
      <c r="G44" s="16"/>
      <c r="H44" s="18">
        <f t="shared" si="7"/>
        <v>0</v>
      </c>
      <c r="I44" s="82">
        <f t="shared" si="8"/>
        <v>0</v>
      </c>
      <c r="J44" s="82"/>
    </row>
    <row r="45" spans="1:10" x14ac:dyDescent="0.25">
      <c r="A45" s="9">
        <f t="shared" si="9"/>
        <v>21</v>
      </c>
      <c r="B45" s="21" t="s">
        <v>50</v>
      </c>
      <c r="C45" s="25"/>
      <c r="D45" s="11">
        <v>1</v>
      </c>
      <c r="E45" s="19"/>
      <c r="F45" s="18">
        <f t="shared" si="6"/>
        <v>0</v>
      </c>
      <c r="G45" s="16"/>
      <c r="H45" s="18">
        <f t="shared" si="7"/>
        <v>0</v>
      </c>
      <c r="I45" s="82">
        <f t="shared" si="8"/>
        <v>0</v>
      </c>
      <c r="J45" s="82"/>
    </row>
    <row r="46" spans="1:10" ht="14.45" customHeight="1" x14ac:dyDescent="0.25">
      <c r="A46" s="70" t="s">
        <v>20</v>
      </c>
      <c r="B46" s="70"/>
      <c r="C46" s="70"/>
      <c r="D46" s="70"/>
      <c r="E46" s="70"/>
      <c r="F46" s="70"/>
      <c r="G46" s="70"/>
      <c r="H46" s="70"/>
      <c r="I46" s="71">
        <f>SUM(I40:J45)</f>
        <v>0</v>
      </c>
      <c r="J46" s="71"/>
    </row>
    <row r="47" spans="1:10" ht="21" thickBot="1" x14ac:dyDescent="0.35">
      <c r="A47" s="3"/>
      <c r="B47" s="1"/>
      <c r="C47" s="3"/>
      <c r="D47" s="3"/>
      <c r="E47" s="72" t="s">
        <v>21</v>
      </c>
      <c r="F47" s="73"/>
      <c r="G47" s="73"/>
      <c r="H47" s="73"/>
      <c r="I47" s="107">
        <f>SUM(I18,I26,I31,I37)</f>
        <v>120</v>
      </c>
      <c r="J47" s="108"/>
    </row>
    <row r="48" spans="1:10" ht="15.75" x14ac:dyDescent="0.25">
      <c r="A48" s="3"/>
      <c r="B48" s="4"/>
      <c r="C48" s="5"/>
      <c r="D48" s="5"/>
      <c r="E48" s="5"/>
      <c r="F48" s="5"/>
      <c r="G48" s="5"/>
      <c r="H48" s="5"/>
      <c r="I48" s="6"/>
      <c r="J48" s="3"/>
    </row>
    <row r="49" spans="1:10" ht="38.25" x14ac:dyDescent="0.25">
      <c r="A49" s="76" t="s">
        <v>67</v>
      </c>
      <c r="B49" s="77"/>
      <c r="C49" s="77"/>
      <c r="D49" s="78"/>
      <c r="E49" s="23" t="s">
        <v>66</v>
      </c>
      <c r="F49" s="23" t="s">
        <v>65</v>
      </c>
    </row>
    <row r="50" spans="1:10" s="22" customFormat="1" x14ac:dyDescent="0.25">
      <c r="A50" s="79" t="s">
        <v>62</v>
      </c>
      <c r="B50" s="80"/>
      <c r="C50" s="80"/>
      <c r="D50" s="81"/>
      <c r="E50" s="26"/>
      <c r="F50" s="27"/>
      <c r="G50"/>
      <c r="H50"/>
      <c r="I50"/>
      <c r="J50"/>
    </row>
    <row r="51" spans="1:10" s="22" customFormat="1" x14ac:dyDescent="0.25">
      <c r="A51" s="62" t="s">
        <v>63</v>
      </c>
      <c r="B51" s="63"/>
      <c r="C51" s="63"/>
      <c r="D51" s="64"/>
      <c r="E51" s="26"/>
      <c r="F51" s="27"/>
      <c r="G51"/>
      <c r="H51"/>
      <c r="I51"/>
      <c r="J51"/>
    </row>
    <row r="52" spans="1:10" x14ac:dyDescent="0.25">
      <c r="A52" s="65" t="s">
        <v>64</v>
      </c>
      <c r="B52" s="66"/>
      <c r="C52" s="66"/>
      <c r="D52" s="66"/>
      <c r="E52" s="67"/>
      <c r="F52" s="24" t="str">
        <f>IF(F50=0,"",AVERAGE(F50,F51))</f>
        <v/>
      </c>
    </row>
    <row r="54" spans="1:10" ht="20.25" x14ac:dyDescent="0.3">
      <c r="A54" s="68" t="s">
        <v>22</v>
      </c>
      <c r="B54" s="68"/>
      <c r="C54" s="68"/>
      <c r="D54" s="68"/>
      <c r="E54" s="68"/>
      <c r="F54" s="68"/>
      <c r="G54" s="68"/>
      <c r="H54" s="68"/>
      <c r="I54" s="68"/>
      <c r="J54" s="68"/>
    </row>
    <row r="55" spans="1:10" s="8" customFormat="1" ht="14.1" customHeight="1" x14ac:dyDescent="0.2">
      <c r="A55" s="69" t="s">
        <v>23</v>
      </c>
      <c r="B55" s="69"/>
      <c r="C55" s="69"/>
      <c r="D55" s="69"/>
      <c r="E55" s="69"/>
      <c r="F55" s="69"/>
      <c r="G55" s="69"/>
      <c r="H55" s="69"/>
      <c r="I55" s="69"/>
      <c r="J55" s="69"/>
    </row>
    <row r="56" spans="1:10" s="8" customFormat="1" ht="14.25" x14ac:dyDescent="0.2">
      <c r="A56" s="69"/>
      <c r="B56" s="69"/>
      <c r="C56" s="69"/>
      <c r="D56" s="69"/>
      <c r="E56" s="69"/>
      <c r="F56" s="69"/>
      <c r="G56" s="69"/>
      <c r="H56" s="69"/>
      <c r="I56" s="69"/>
      <c r="J56" s="69"/>
    </row>
    <row r="57" spans="1:10" s="8" customFormat="1" ht="14.25" x14ac:dyDescent="0.2">
      <c r="A57" s="69"/>
      <c r="B57" s="69"/>
      <c r="C57" s="69"/>
      <c r="D57" s="69"/>
      <c r="E57" s="69"/>
      <c r="F57" s="69"/>
      <c r="G57" s="69"/>
      <c r="H57" s="69"/>
      <c r="I57" s="69"/>
      <c r="J57" s="69"/>
    </row>
    <row r="58" spans="1:10" s="8" customFormat="1" x14ac:dyDescent="0.25">
      <c r="A58" s="54" t="s">
        <v>24</v>
      </c>
      <c r="B58" s="54"/>
      <c r="C58" s="55" t="s">
        <v>25</v>
      </c>
      <c r="D58" s="57"/>
      <c r="E58" s="56"/>
      <c r="F58" s="55" t="s">
        <v>26</v>
      </c>
      <c r="G58" s="56"/>
      <c r="H58" s="55" t="s">
        <v>27</v>
      </c>
      <c r="I58" s="57"/>
      <c r="J58" s="56"/>
    </row>
    <row r="59" spans="1:10" s="8" customFormat="1" ht="14.25" x14ac:dyDescent="0.2">
      <c r="A59" s="58"/>
      <c r="B59" s="58"/>
      <c r="C59" s="59"/>
      <c r="D59" s="60"/>
      <c r="E59" s="61"/>
      <c r="F59" s="59"/>
      <c r="G59" s="61"/>
      <c r="H59" s="59"/>
      <c r="I59" s="60"/>
      <c r="J59" s="61"/>
    </row>
    <row r="60" spans="1:10" s="8" customFormat="1" x14ac:dyDescent="0.25">
      <c r="A60" s="54" t="s">
        <v>28</v>
      </c>
      <c r="B60" s="54"/>
      <c r="C60" s="54"/>
      <c r="D60" s="54"/>
      <c r="E60" s="55" t="s">
        <v>29</v>
      </c>
      <c r="F60" s="56"/>
      <c r="G60" s="55" t="s">
        <v>30</v>
      </c>
      <c r="H60" s="56"/>
      <c r="I60" s="54" t="s">
        <v>31</v>
      </c>
      <c r="J60" s="54"/>
    </row>
    <row r="61" spans="1:10" s="8" customFormat="1" ht="14.25" x14ac:dyDescent="0.2">
      <c r="A61" s="49"/>
      <c r="B61" s="49"/>
      <c r="C61" s="49"/>
      <c r="D61" s="49"/>
      <c r="E61" s="50"/>
      <c r="F61" s="51"/>
      <c r="G61" s="50"/>
      <c r="H61" s="51"/>
      <c r="I61" s="49"/>
      <c r="J61" s="49"/>
    </row>
    <row r="62" spans="1:10" s="8" customFormat="1" x14ac:dyDescent="0.25">
      <c r="A62" s="54" t="s">
        <v>32</v>
      </c>
      <c r="B62" s="54"/>
      <c r="C62" s="54" t="s">
        <v>33</v>
      </c>
      <c r="D62" s="54"/>
      <c r="E62" s="55" t="s">
        <v>34</v>
      </c>
      <c r="F62" s="56"/>
      <c r="G62" s="55" t="s">
        <v>44</v>
      </c>
      <c r="H62" s="57"/>
      <c r="I62" s="57"/>
      <c r="J62" s="56"/>
    </row>
    <row r="63" spans="1:10" s="8" customFormat="1" ht="14.25" x14ac:dyDescent="0.2">
      <c r="A63" s="49"/>
      <c r="B63" s="49"/>
      <c r="C63" s="49"/>
      <c r="D63" s="49"/>
      <c r="E63" s="50"/>
      <c r="F63" s="51"/>
      <c r="G63" s="50"/>
      <c r="H63" s="52"/>
      <c r="I63" s="52"/>
      <c r="J63" s="51"/>
    </row>
    <row r="64" spans="1:10" s="8" customFormat="1" ht="31.5" customHeight="1" x14ac:dyDescent="0.2">
      <c r="A64" s="13" t="s">
        <v>35</v>
      </c>
      <c r="B64" s="53"/>
      <c r="C64" s="53"/>
      <c r="D64" s="53"/>
      <c r="E64" s="14"/>
      <c r="F64" s="14"/>
      <c r="G64" s="47"/>
      <c r="H64" s="47"/>
      <c r="I64" s="47"/>
      <c r="J64" s="14"/>
    </row>
    <row r="65" spans="1:10" s="8" customFormat="1" ht="14.25" x14ac:dyDescent="0.2">
      <c r="A65" s="15"/>
      <c r="B65" s="47" t="s">
        <v>36</v>
      </c>
      <c r="C65" s="47"/>
      <c r="D65" s="47"/>
      <c r="E65" s="14"/>
      <c r="F65" s="14"/>
      <c r="G65" s="47" t="s">
        <v>37</v>
      </c>
      <c r="H65" s="47"/>
      <c r="I65" s="47"/>
      <c r="J65" s="14"/>
    </row>
    <row r="66" spans="1:10" x14ac:dyDescent="0.25">
      <c r="A66" s="48" t="s">
        <v>38</v>
      </c>
      <c r="B66" s="48"/>
      <c r="C66" s="48"/>
      <c r="D66" s="48"/>
      <c r="E66" s="48"/>
      <c r="F66" s="48"/>
      <c r="G66" s="48"/>
      <c r="H66" s="48"/>
      <c r="I66" s="48"/>
      <c r="J66" s="48"/>
    </row>
  </sheetData>
  <sheetProtection algorithmName="SHA-512" hashValue="RoUPzdh7xteErkMTD6VqU7JK1AAK3JIOOnSiwq6meVVHYa4tZFZSXvKLjdVbCBRvk1SWJmF7Q2gGH2bGmLMv/A==" saltValue="lhg6Sa6PxsKS1vbLGv8/YQ==" spinCount="100000" sheet="1" objects="1" scenarios="1"/>
  <mergeCells count="101">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 ref="A18:H18"/>
    <mergeCell ref="I18:J18"/>
    <mergeCell ref="A19:J19"/>
    <mergeCell ref="B20:C20"/>
    <mergeCell ref="I20:J20"/>
    <mergeCell ref="B21:C21"/>
    <mergeCell ref="I21:J21"/>
    <mergeCell ref="B17:C17"/>
    <mergeCell ref="I17:J17"/>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51:D51"/>
    <mergeCell ref="A54:J54"/>
    <mergeCell ref="A55:J57"/>
    <mergeCell ref="C58:E58"/>
    <mergeCell ref="F58:G58"/>
    <mergeCell ref="H58:J58"/>
    <mergeCell ref="I42:J42"/>
    <mergeCell ref="A46:H46"/>
    <mergeCell ref="I46:J46"/>
    <mergeCell ref="I43:J43"/>
    <mergeCell ref="A58:B58"/>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s>
  <printOptions horizontalCentered="1" verticalCentered="1"/>
  <pageMargins left="0.3" right="0.3" top="0.25" bottom="0.25" header="0.2" footer="0.3"/>
  <pageSetup scale="6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L58"/>
  <sheetViews>
    <sheetView showGridLines="0" tabSelected="1" zoomScale="90" zoomScaleNormal="90" zoomScaleSheetLayoutView="70" zoomScalePageLayoutView="80" workbookViewId="0">
      <selection activeCell="Z38" sqref="Z38"/>
    </sheetView>
  </sheetViews>
  <sheetFormatPr defaultRowHeight="15" x14ac:dyDescent="0.25"/>
  <cols>
    <col min="1" max="1" width="9.42578125" customWidth="1"/>
    <col min="2" max="2" width="32.28515625" customWidth="1"/>
    <col min="3" max="3" width="34.42578125" customWidth="1"/>
    <col min="4" max="4" width="12" customWidth="1"/>
    <col min="5" max="6" width="11.5703125" customWidth="1"/>
    <col min="7" max="7" width="10.7109375" customWidth="1"/>
    <col min="8" max="8" width="9.85546875" customWidth="1"/>
    <col min="9" max="9" width="10.85546875" customWidth="1"/>
    <col min="10" max="10" width="10.42578125" customWidth="1"/>
    <col min="12" max="12" width="3.42578125" customWidth="1"/>
  </cols>
  <sheetData>
    <row r="1" spans="1:12" s="10" customFormat="1" ht="21" x14ac:dyDescent="0.35">
      <c r="A1" s="45"/>
      <c r="B1" s="46"/>
      <c r="C1" s="135" t="s">
        <v>90</v>
      </c>
      <c r="D1" s="136"/>
      <c r="E1" s="136"/>
      <c r="F1" s="136"/>
      <c r="G1" s="136"/>
      <c r="H1" s="136"/>
      <c r="I1" s="136"/>
      <c r="J1" s="136"/>
      <c r="K1" s="136"/>
      <c r="L1" s="137"/>
    </row>
    <row r="2" spans="1:12" s="10" customFormat="1" ht="22.5" customHeight="1" x14ac:dyDescent="0.35">
      <c r="A2" s="93" t="s">
        <v>96</v>
      </c>
      <c r="B2" s="93"/>
      <c r="C2" s="93"/>
      <c r="D2" s="93"/>
      <c r="E2" s="93"/>
      <c r="F2" s="93"/>
      <c r="G2" s="93"/>
      <c r="H2" s="93"/>
      <c r="I2" s="93"/>
      <c r="J2" s="93"/>
      <c r="K2" s="93"/>
      <c r="L2" s="93"/>
    </row>
    <row r="3" spans="1:12" s="10" customFormat="1" ht="21" x14ac:dyDescent="0.35">
      <c r="A3" s="37"/>
      <c r="B3" s="37"/>
      <c r="C3" s="138" t="s">
        <v>100</v>
      </c>
      <c r="D3" s="139"/>
      <c r="E3" s="139"/>
      <c r="F3" s="139"/>
      <c r="G3" s="139"/>
      <c r="H3" s="139"/>
      <c r="I3" s="139"/>
      <c r="J3" s="139"/>
      <c r="K3" s="139"/>
      <c r="L3" s="139"/>
    </row>
    <row r="4" spans="1:12" s="10" customFormat="1" ht="15.6" customHeight="1" x14ac:dyDescent="0.35">
      <c r="A4" s="36"/>
      <c r="B4" s="36"/>
      <c r="C4" s="36"/>
      <c r="D4" s="36"/>
      <c r="E4" s="36"/>
      <c r="F4" s="36"/>
      <c r="G4" s="36"/>
      <c r="H4" s="36"/>
      <c r="I4" s="36"/>
      <c r="J4" s="36"/>
      <c r="K4" s="36"/>
      <c r="L4" s="36"/>
    </row>
    <row r="5" spans="1:12" ht="15.75" x14ac:dyDescent="0.25">
      <c r="A5" s="144" t="s">
        <v>0</v>
      </c>
      <c r="B5" s="144"/>
      <c r="C5" s="144"/>
      <c r="D5" s="144"/>
      <c r="E5" s="144"/>
      <c r="F5" s="144"/>
      <c r="G5" s="144"/>
      <c r="H5" s="144"/>
      <c r="I5" s="144"/>
      <c r="J5" s="144"/>
      <c r="K5" s="144"/>
      <c r="L5" s="144"/>
    </row>
    <row r="6" spans="1:12" s="7" customFormat="1" ht="14.45" customHeight="1" x14ac:dyDescent="0.25">
      <c r="A6" s="95" t="s">
        <v>1</v>
      </c>
      <c r="B6" s="95"/>
      <c r="C6" s="95"/>
      <c r="D6" s="95"/>
      <c r="E6" s="95"/>
      <c r="F6" s="95"/>
      <c r="G6" s="95"/>
      <c r="H6" s="95"/>
      <c r="I6" s="95"/>
      <c r="J6" s="95"/>
      <c r="K6" s="95"/>
      <c r="L6" s="95"/>
    </row>
    <row r="7" spans="1:12" s="7" customFormat="1" ht="36.6" customHeight="1" x14ac:dyDescent="0.25">
      <c r="A7" s="95"/>
      <c r="B7" s="95"/>
      <c r="C7" s="95"/>
      <c r="D7" s="95"/>
      <c r="E7" s="95"/>
      <c r="F7" s="95"/>
      <c r="G7" s="95"/>
      <c r="H7" s="95"/>
      <c r="I7" s="95"/>
      <c r="J7" s="95"/>
      <c r="K7" s="95"/>
      <c r="L7" s="95"/>
    </row>
    <row r="8" spans="1:12" s="7" customFormat="1" ht="27" customHeight="1" x14ac:dyDescent="0.25">
      <c r="A8" s="101" t="s">
        <v>51</v>
      </c>
      <c r="B8" s="101"/>
      <c r="C8" s="101"/>
      <c r="D8" s="101"/>
      <c r="E8" s="101"/>
      <c r="F8" s="101"/>
      <c r="G8" s="101"/>
      <c r="H8" s="101"/>
      <c r="I8" s="101"/>
      <c r="J8" s="101"/>
      <c r="K8" s="101"/>
      <c r="L8" s="101"/>
    </row>
    <row r="9" spans="1:12" s="7" customFormat="1" ht="14.45" customHeight="1" x14ac:dyDescent="0.25">
      <c r="A9" s="98" t="s">
        <v>2</v>
      </c>
      <c r="B9" s="98"/>
      <c r="C9" s="98"/>
      <c r="D9" s="98"/>
      <c r="E9" s="98"/>
      <c r="F9" s="98"/>
      <c r="G9" s="98"/>
      <c r="H9" s="98"/>
      <c r="I9" s="98"/>
      <c r="J9" s="98"/>
      <c r="K9" s="98"/>
      <c r="L9" s="98"/>
    </row>
    <row r="10" spans="1:12" s="7" customFormat="1" x14ac:dyDescent="0.25">
      <c r="A10" s="98"/>
      <c r="B10" s="98"/>
      <c r="C10" s="98"/>
      <c r="D10" s="98"/>
      <c r="E10" s="98"/>
      <c r="F10" s="98"/>
      <c r="G10" s="98"/>
      <c r="H10" s="98"/>
      <c r="I10" s="98"/>
      <c r="J10" s="98"/>
      <c r="K10" s="98"/>
      <c r="L10" s="98"/>
    </row>
    <row r="11" spans="1:12" s="7" customFormat="1" x14ac:dyDescent="0.25">
      <c r="A11" s="98"/>
      <c r="B11" s="98"/>
      <c r="C11" s="98"/>
      <c r="D11" s="98"/>
      <c r="E11" s="98"/>
      <c r="F11" s="98"/>
      <c r="G11" s="98"/>
      <c r="H11" s="98"/>
      <c r="I11" s="98"/>
      <c r="J11" s="98"/>
      <c r="K11" s="98"/>
      <c r="L11" s="98"/>
    </row>
    <row r="12" spans="1:12" s="7" customFormat="1" x14ac:dyDescent="0.25">
      <c r="A12" s="98"/>
      <c r="B12" s="98"/>
      <c r="C12" s="98"/>
      <c r="D12" s="98"/>
      <c r="E12" s="98"/>
      <c r="F12" s="98"/>
      <c r="G12" s="98"/>
      <c r="H12" s="98"/>
      <c r="I12" s="98"/>
      <c r="J12" s="98"/>
      <c r="K12" s="98"/>
      <c r="L12" s="98"/>
    </row>
    <row r="13" spans="1:12" ht="15.95" customHeight="1" x14ac:dyDescent="0.25">
      <c r="A13" s="142" t="s">
        <v>87</v>
      </c>
      <c r="B13" s="142"/>
      <c r="C13" s="142"/>
      <c r="D13" s="142"/>
      <c r="E13" s="142"/>
      <c r="F13" s="142"/>
      <c r="G13" s="142"/>
      <c r="H13" s="142"/>
      <c r="I13" s="142"/>
      <c r="J13" s="142"/>
      <c r="K13" s="142"/>
      <c r="L13" s="142"/>
    </row>
    <row r="14" spans="1:12" ht="45.6" customHeight="1" x14ac:dyDescent="0.25">
      <c r="A14" s="140" t="s">
        <v>98</v>
      </c>
      <c r="B14" s="140"/>
      <c r="C14" s="140"/>
      <c r="D14" s="140"/>
      <c r="E14" s="140"/>
      <c r="F14" s="140"/>
      <c r="G14" s="140"/>
      <c r="H14" s="140"/>
      <c r="I14" s="140"/>
      <c r="J14" s="140"/>
      <c r="K14" s="140"/>
      <c r="L14" s="140"/>
    </row>
    <row r="15" spans="1:12" s="35" customFormat="1" ht="27.6" customHeight="1" x14ac:dyDescent="0.25">
      <c r="A15" s="141" t="s">
        <v>97</v>
      </c>
      <c r="B15" s="141"/>
      <c r="C15" s="141"/>
      <c r="D15" s="141"/>
      <c r="E15" s="141"/>
      <c r="F15" s="141"/>
      <c r="G15" s="141"/>
      <c r="H15" s="141"/>
      <c r="I15" s="141"/>
      <c r="J15" s="141"/>
      <c r="K15" s="141"/>
      <c r="L15" s="141"/>
    </row>
    <row r="16" spans="1:12" s="2" customFormat="1" ht="39" x14ac:dyDescent="0.25">
      <c r="A16" s="38" t="s">
        <v>3</v>
      </c>
      <c r="B16" s="121" t="s">
        <v>4</v>
      </c>
      <c r="C16" s="121"/>
      <c r="D16" s="38" t="s">
        <v>5</v>
      </c>
      <c r="E16" s="38" t="s">
        <v>83</v>
      </c>
      <c r="F16" s="38" t="s">
        <v>6</v>
      </c>
      <c r="G16" s="38" t="s">
        <v>84</v>
      </c>
      <c r="H16" s="38" t="s">
        <v>85</v>
      </c>
      <c r="I16" s="38" t="s">
        <v>86</v>
      </c>
      <c r="J16" s="38" t="s">
        <v>6</v>
      </c>
      <c r="K16" s="143" t="s">
        <v>7</v>
      </c>
      <c r="L16" s="143"/>
    </row>
    <row r="17" spans="1:12" ht="30" hidden="1" customHeight="1" x14ac:dyDescent="0.25">
      <c r="A17" s="39">
        <v>1</v>
      </c>
      <c r="B17" s="120" t="s">
        <v>88</v>
      </c>
      <c r="C17" s="120"/>
      <c r="D17" s="40">
        <v>65</v>
      </c>
      <c r="E17" s="41"/>
      <c r="F17" s="41"/>
      <c r="G17" s="33" t="str">
        <f>IF(E17="", "",(E17-F17)/E17)</f>
        <v/>
      </c>
      <c r="H17" s="42"/>
      <c r="I17" s="34">
        <f>ROUND(H17*F17, 2)</f>
        <v>0</v>
      </c>
      <c r="J17" s="18">
        <f>ROUND(I17+F17, 2)</f>
        <v>0</v>
      </c>
      <c r="K17" s="82">
        <f>ROUND(J17*D17, 2)</f>
        <v>0</v>
      </c>
      <c r="L17" s="82"/>
    </row>
    <row r="18" spans="1:12" ht="78.599999999999994" hidden="1" customHeight="1" x14ac:dyDescent="0.25">
      <c r="A18" s="39">
        <f>A17+1</f>
        <v>2</v>
      </c>
      <c r="B18" s="120" t="s">
        <v>82</v>
      </c>
      <c r="C18" s="120"/>
      <c r="D18" s="40">
        <v>320</v>
      </c>
      <c r="E18" s="41"/>
      <c r="F18" s="41"/>
      <c r="G18" s="33" t="str">
        <f t="shared" ref="G18:G20" si="0">IF(E18="", "",(E18-F18)/E18)</f>
        <v/>
      </c>
      <c r="H18" s="42"/>
      <c r="I18" s="34">
        <f t="shared" ref="I18:I19" si="1">ROUND(H18*F18, 2)</f>
        <v>0</v>
      </c>
      <c r="J18" s="18">
        <f t="shared" ref="J18:J20" si="2">ROUND(I18+F18, 2)</f>
        <v>0</v>
      </c>
      <c r="K18" s="82">
        <f t="shared" ref="K18:K20" si="3">ROUND(J18*D18, 2)</f>
        <v>0</v>
      </c>
      <c r="L18" s="82"/>
    </row>
    <row r="19" spans="1:12" ht="68.099999999999994" hidden="1" customHeight="1" x14ac:dyDescent="0.25">
      <c r="A19" s="39">
        <f>A18+1</f>
        <v>3</v>
      </c>
      <c r="B19" s="120" t="s">
        <v>81</v>
      </c>
      <c r="C19" s="120"/>
      <c r="D19" s="40">
        <v>320</v>
      </c>
      <c r="E19" s="41"/>
      <c r="F19" s="41"/>
      <c r="G19" s="33" t="str">
        <f t="shared" si="0"/>
        <v/>
      </c>
      <c r="H19" s="42"/>
      <c r="I19" s="34">
        <f t="shared" si="1"/>
        <v>0</v>
      </c>
      <c r="J19" s="18">
        <f t="shared" si="2"/>
        <v>0</v>
      </c>
      <c r="K19" s="82">
        <f t="shared" si="3"/>
        <v>0</v>
      </c>
      <c r="L19" s="82"/>
    </row>
    <row r="20" spans="1:12" ht="29.45" customHeight="1" x14ac:dyDescent="0.25">
      <c r="A20" s="39">
        <v>1</v>
      </c>
      <c r="B20" s="120" t="s">
        <v>91</v>
      </c>
      <c r="C20" s="120"/>
      <c r="D20" s="40">
        <v>325</v>
      </c>
      <c r="E20" s="19"/>
      <c r="F20" s="19"/>
      <c r="G20" s="33" t="str">
        <f t="shared" si="0"/>
        <v/>
      </c>
      <c r="H20" s="16"/>
      <c r="I20" s="34">
        <f>ROUND(H22*F20, 2)</f>
        <v>0</v>
      </c>
      <c r="J20" s="18">
        <f t="shared" si="2"/>
        <v>0</v>
      </c>
      <c r="K20" s="82">
        <f t="shared" si="3"/>
        <v>0</v>
      </c>
      <c r="L20" s="82"/>
    </row>
    <row r="21" spans="1:12" ht="27.95" customHeight="1" x14ac:dyDescent="0.25">
      <c r="A21" s="39">
        <v>2</v>
      </c>
      <c r="B21" s="120" t="s">
        <v>92</v>
      </c>
      <c r="C21" s="120"/>
      <c r="D21" s="40">
        <v>325</v>
      </c>
      <c r="E21" s="19"/>
      <c r="F21" s="19"/>
      <c r="G21" s="33" t="str">
        <f t="shared" ref="G21" si="4">IF(E21="", "",(E21-F21)/E21)</f>
        <v/>
      </c>
      <c r="H21" s="16"/>
      <c r="I21" s="34">
        <f t="shared" ref="I21:I22" si="5">ROUND(H23*F21, 2)</f>
        <v>0</v>
      </c>
      <c r="J21" s="18">
        <f t="shared" ref="J21" si="6">ROUND(I21+F21, 2)</f>
        <v>0</v>
      </c>
      <c r="K21" s="82">
        <f t="shared" ref="K21" si="7">ROUND(J21*D21, 2)</f>
        <v>0</v>
      </c>
      <c r="L21" s="82"/>
    </row>
    <row r="22" spans="1:12" s="35" customFormat="1" ht="27.95" customHeight="1" x14ac:dyDescent="0.25">
      <c r="A22" s="39">
        <v>3</v>
      </c>
      <c r="B22" s="120" t="s">
        <v>101</v>
      </c>
      <c r="C22" s="120"/>
      <c r="D22" s="40">
        <v>260</v>
      </c>
      <c r="E22" s="19"/>
      <c r="F22" s="19"/>
      <c r="G22" s="33" t="str">
        <f t="shared" ref="G22" si="8">IF(E22="", "",(E22-F22)/E22)</f>
        <v/>
      </c>
      <c r="H22" s="16"/>
      <c r="I22" s="34">
        <f t="shared" si="5"/>
        <v>0</v>
      </c>
      <c r="J22" s="18">
        <f t="shared" ref="J22" si="9">ROUND(I22+F22, 2)</f>
        <v>0</v>
      </c>
      <c r="K22" s="82">
        <f t="shared" ref="K22" si="10">ROUND(J22*D22, 2)</f>
        <v>0</v>
      </c>
      <c r="L22" s="82"/>
    </row>
    <row r="23" spans="1:12" s="35" customFormat="1" ht="27.95" customHeight="1" x14ac:dyDescent="0.25">
      <c r="A23" s="39">
        <v>4</v>
      </c>
      <c r="B23" s="120" t="s">
        <v>93</v>
      </c>
      <c r="C23" s="120"/>
      <c r="D23" s="40">
        <v>260</v>
      </c>
      <c r="E23" s="19"/>
      <c r="F23" s="19"/>
      <c r="G23" s="33" t="str">
        <f t="shared" ref="G23" si="11">IF(E23="", "",(E23-F23)/E23)</f>
        <v/>
      </c>
      <c r="H23" s="16"/>
      <c r="I23" s="34">
        <f t="shared" ref="I23" si="12">ROUND(H23*F23, 2)</f>
        <v>0</v>
      </c>
      <c r="J23" s="18">
        <f t="shared" ref="J23" si="13">ROUND(I23+F23, 2)</f>
        <v>0</v>
      </c>
      <c r="K23" s="82">
        <f t="shared" ref="K23" si="14">ROUND(J23*D23, 2)</f>
        <v>0</v>
      </c>
      <c r="L23" s="82"/>
    </row>
    <row r="24" spans="1:12" s="35" customFormat="1" ht="27.95" customHeight="1" x14ac:dyDescent="0.25">
      <c r="A24" s="39">
        <v>5</v>
      </c>
      <c r="B24" s="120" t="s">
        <v>102</v>
      </c>
      <c r="C24" s="120"/>
      <c r="D24" s="40">
        <v>260</v>
      </c>
      <c r="E24" s="19"/>
      <c r="F24" s="19"/>
      <c r="G24" s="33" t="str">
        <f t="shared" ref="G24" si="15">IF(E24="", "",(E24-F24)/E24)</f>
        <v/>
      </c>
      <c r="H24" s="16"/>
      <c r="I24" s="34">
        <f t="shared" ref="I24" si="16">ROUND(H24*F24, 2)</f>
        <v>0</v>
      </c>
      <c r="J24" s="18">
        <f t="shared" ref="J24" si="17">ROUND(I24+F24, 2)</f>
        <v>0</v>
      </c>
      <c r="K24" s="82">
        <f t="shared" ref="K24" si="18">ROUND(J24*D24, 2)</f>
        <v>0</v>
      </c>
      <c r="L24" s="82"/>
    </row>
    <row r="25" spans="1:12" s="35" customFormat="1" ht="39" customHeight="1" x14ac:dyDescent="0.25">
      <c r="A25" s="39">
        <v>6</v>
      </c>
      <c r="B25" s="120" t="s">
        <v>94</v>
      </c>
      <c r="C25" s="120"/>
      <c r="D25" s="40">
        <v>325</v>
      </c>
      <c r="E25" s="19"/>
      <c r="F25" s="19"/>
      <c r="G25" s="33" t="str">
        <f t="shared" ref="G25" si="19">IF(E25="", "",(E25-F25)/E25)</f>
        <v/>
      </c>
      <c r="H25" s="16"/>
      <c r="I25" s="34">
        <f t="shared" ref="I25" si="20">ROUND(H25*F25, 2)</f>
        <v>0</v>
      </c>
      <c r="J25" s="18">
        <f t="shared" ref="J25" si="21">ROUND(I25+F25, 2)</f>
        <v>0</v>
      </c>
      <c r="K25" s="82">
        <f t="shared" ref="K25" si="22">ROUND(J25*D25, 2)</f>
        <v>0</v>
      </c>
      <c r="L25" s="82"/>
    </row>
    <row r="26" spans="1:12" x14ac:dyDescent="0.25">
      <c r="A26" s="39">
        <v>7</v>
      </c>
      <c r="B26" s="163" t="s">
        <v>95</v>
      </c>
      <c r="C26" s="164"/>
      <c r="D26" s="40">
        <v>1</v>
      </c>
      <c r="E26" s="19"/>
      <c r="F26" s="19"/>
      <c r="G26" s="33" t="str">
        <f t="shared" ref="G26" si="23">IF(E26="", "",(E26-F26)/E26)</f>
        <v/>
      </c>
      <c r="H26" s="16"/>
      <c r="I26" s="34">
        <f t="shared" ref="I26" si="24">ROUND(H26*F26, 2)</f>
        <v>0</v>
      </c>
      <c r="J26" s="18">
        <f t="shared" ref="J26" si="25">ROUND(I26+F26, 2)</f>
        <v>0</v>
      </c>
      <c r="K26" s="82">
        <f t="shared" ref="K26" si="26">ROUND(J26*D26, 2)</f>
        <v>0</v>
      </c>
      <c r="L26" s="82"/>
    </row>
    <row r="27" spans="1:12" ht="14.45" customHeight="1" x14ac:dyDescent="0.25">
      <c r="A27" s="117" t="s">
        <v>89</v>
      </c>
      <c r="B27" s="118"/>
      <c r="C27" s="118"/>
      <c r="D27" s="118"/>
      <c r="E27" s="118"/>
      <c r="F27" s="118"/>
      <c r="G27" s="118"/>
      <c r="H27" s="118"/>
      <c r="I27" s="118"/>
      <c r="J27" s="119"/>
      <c r="K27" s="166">
        <f>SUM(K26:L26, K20:L25)</f>
        <v>0</v>
      </c>
      <c r="L27" s="166"/>
    </row>
    <row r="28" spans="1:12" s="35" customFormat="1" ht="24.95" customHeight="1" x14ac:dyDescent="0.25">
      <c r="A28" s="145" t="s">
        <v>99</v>
      </c>
      <c r="B28" s="145"/>
      <c r="C28" s="145"/>
      <c r="D28" s="145"/>
      <c r="E28" s="145"/>
      <c r="F28" s="145"/>
      <c r="G28" s="145"/>
      <c r="H28" s="145"/>
      <c r="I28" s="145"/>
      <c r="J28" s="145"/>
      <c r="K28" s="145"/>
      <c r="L28" s="145"/>
    </row>
    <row r="29" spans="1:12" s="2" customFormat="1" ht="39" x14ac:dyDescent="0.25">
      <c r="A29" s="38" t="s">
        <v>3</v>
      </c>
      <c r="B29" s="121" t="s">
        <v>4</v>
      </c>
      <c r="C29" s="121"/>
      <c r="D29" s="38" t="s">
        <v>5</v>
      </c>
      <c r="E29" s="38" t="s">
        <v>83</v>
      </c>
      <c r="F29" s="38" t="s">
        <v>6</v>
      </c>
      <c r="G29" s="38" t="s">
        <v>84</v>
      </c>
      <c r="H29" s="38" t="s">
        <v>85</v>
      </c>
      <c r="I29" s="38" t="s">
        <v>86</v>
      </c>
      <c r="J29" s="38" t="s">
        <v>6</v>
      </c>
      <c r="K29" s="143" t="s">
        <v>7</v>
      </c>
      <c r="L29" s="143"/>
    </row>
    <row r="30" spans="1:12" s="35" customFormat="1" ht="30" hidden="1" customHeight="1" x14ac:dyDescent="0.25">
      <c r="A30" s="39">
        <v>1</v>
      </c>
      <c r="B30" s="120" t="s">
        <v>88</v>
      </c>
      <c r="C30" s="120"/>
      <c r="D30" s="40">
        <v>65</v>
      </c>
      <c r="E30" s="41"/>
      <c r="F30" s="41"/>
      <c r="G30" s="33" t="str">
        <f>IF(E30="", "",(E30-F30)/E30)</f>
        <v/>
      </c>
      <c r="H30" s="42"/>
      <c r="I30" s="34">
        <f>ROUND(H30*F30, 2)</f>
        <v>0</v>
      </c>
      <c r="J30" s="18">
        <f>ROUND(I30+F30, 2)</f>
        <v>0</v>
      </c>
      <c r="K30" s="82">
        <f>ROUND(J30*D30, 2)</f>
        <v>0</v>
      </c>
      <c r="L30" s="82"/>
    </row>
    <row r="31" spans="1:12" s="35" customFormat="1" ht="78.599999999999994" hidden="1" customHeight="1" x14ac:dyDescent="0.25">
      <c r="A31" s="39">
        <f>A30+1</f>
        <v>2</v>
      </c>
      <c r="B31" s="120" t="s">
        <v>82</v>
      </c>
      <c r="C31" s="120"/>
      <c r="D31" s="40">
        <v>320</v>
      </c>
      <c r="E31" s="41"/>
      <c r="F31" s="41"/>
      <c r="G31" s="33" t="str">
        <f t="shared" ref="G31:G38" si="27">IF(E31="", "",(E31-F31)/E31)</f>
        <v/>
      </c>
      <c r="H31" s="42"/>
      <c r="I31" s="34">
        <f t="shared" ref="I31:I38" si="28">ROUND(H31*F31, 2)</f>
        <v>0</v>
      </c>
      <c r="J31" s="18">
        <f t="shared" ref="J31:J38" si="29">ROUND(I31+F31, 2)</f>
        <v>0</v>
      </c>
      <c r="K31" s="82">
        <f t="shared" ref="K31:K38" si="30">ROUND(J31*D31, 2)</f>
        <v>0</v>
      </c>
      <c r="L31" s="82"/>
    </row>
    <row r="32" spans="1:12" s="35" customFormat="1" ht="68.099999999999994" hidden="1" customHeight="1" x14ac:dyDescent="0.25">
      <c r="A32" s="39">
        <f>A31+1</f>
        <v>3</v>
      </c>
      <c r="B32" s="120" t="s">
        <v>81</v>
      </c>
      <c r="C32" s="120"/>
      <c r="D32" s="40">
        <v>320</v>
      </c>
      <c r="E32" s="41"/>
      <c r="F32" s="41"/>
      <c r="G32" s="33" t="str">
        <f t="shared" si="27"/>
        <v/>
      </c>
      <c r="H32" s="42"/>
      <c r="I32" s="34">
        <f t="shared" si="28"/>
        <v>0</v>
      </c>
      <c r="J32" s="18">
        <f t="shared" si="29"/>
        <v>0</v>
      </c>
      <c r="K32" s="82">
        <f t="shared" si="30"/>
        <v>0</v>
      </c>
      <c r="L32" s="82"/>
    </row>
    <row r="33" spans="1:12" s="35" customFormat="1" ht="29.45" customHeight="1" x14ac:dyDescent="0.25">
      <c r="A33" s="39">
        <v>9</v>
      </c>
      <c r="B33" s="120" t="s">
        <v>91</v>
      </c>
      <c r="C33" s="120"/>
      <c r="D33" s="40">
        <v>325</v>
      </c>
      <c r="E33" s="19"/>
      <c r="F33" s="19"/>
      <c r="G33" s="33" t="str">
        <f t="shared" si="27"/>
        <v/>
      </c>
      <c r="H33" s="16"/>
      <c r="I33" s="34">
        <f t="shared" si="28"/>
        <v>0</v>
      </c>
      <c r="J33" s="18">
        <f t="shared" si="29"/>
        <v>0</v>
      </c>
      <c r="K33" s="82">
        <f t="shared" si="30"/>
        <v>0</v>
      </c>
      <c r="L33" s="82"/>
    </row>
    <row r="34" spans="1:12" s="35" customFormat="1" ht="27.95" customHeight="1" x14ac:dyDescent="0.25">
      <c r="A34" s="39">
        <v>10</v>
      </c>
      <c r="B34" s="120" t="s">
        <v>92</v>
      </c>
      <c r="C34" s="120"/>
      <c r="D34" s="40">
        <v>325</v>
      </c>
      <c r="E34" s="19"/>
      <c r="F34" s="19"/>
      <c r="G34" s="33" t="str">
        <f t="shared" si="27"/>
        <v/>
      </c>
      <c r="H34" s="16"/>
      <c r="I34" s="34">
        <f t="shared" si="28"/>
        <v>0</v>
      </c>
      <c r="J34" s="18">
        <f t="shared" si="29"/>
        <v>0</v>
      </c>
      <c r="K34" s="82">
        <f t="shared" si="30"/>
        <v>0</v>
      </c>
      <c r="L34" s="82"/>
    </row>
    <row r="35" spans="1:12" s="35" customFormat="1" ht="27.95" customHeight="1" x14ac:dyDescent="0.25">
      <c r="A35" s="39">
        <v>11</v>
      </c>
      <c r="B35" s="120" t="s">
        <v>101</v>
      </c>
      <c r="C35" s="120"/>
      <c r="D35" s="40">
        <v>260</v>
      </c>
      <c r="E35" s="19"/>
      <c r="F35" s="19"/>
      <c r="G35" s="33" t="str">
        <f t="shared" si="27"/>
        <v/>
      </c>
      <c r="H35" s="16"/>
      <c r="I35" s="34">
        <f t="shared" si="28"/>
        <v>0</v>
      </c>
      <c r="J35" s="18">
        <f t="shared" si="29"/>
        <v>0</v>
      </c>
      <c r="K35" s="82">
        <f t="shared" si="30"/>
        <v>0</v>
      </c>
      <c r="L35" s="82"/>
    </row>
    <row r="36" spans="1:12" s="35" customFormat="1" ht="27.95" customHeight="1" x14ac:dyDescent="0.25">
      <c r="A36" s="39">
        <v>12</v>
      </c>
      <c r="B36" s="120" t="s">
        <v>93</v>
      </c>
      <c r="C36" s="120"/>
      <c r="D36" s="40">
        <v>260</v>
      </c>
      <c r="E36" s="19"/>
      <c r="F36" s="19"/>
      <c r="G36" s="33" t="str">
        <f t="shared" si="27"/>
        <v/>
      </c>
      <c r="H36" s="16"/>
      <c r="I36" s="34">
        <f t="shared" si="28"/>
        <v>0</v>
      </c>
      <c r="J36" s="18">
        <f t="shared" si="29"/>
        <v>0</v>
      </c>
      <c r="K36" s="82">
        <f t="shared" si="30"/>
        <v>0</v>
      </c>
      <c r="L36" s="82"/>
    </row>
    <row r="37" spans="1:12" s="35" customFormat="1" ht="27.95" customHeight="1" x14ac:dyDescent="0.25">
      <c r="A37" s="39">
        <v>13</v>
      </c>
      <c r="B37" s="120" t="s">
        <v>102</v>
      </c>
      <c r="C37" s="120"/>
      <c r="D37" s="40">
        <v>260</v>
      </c>
      <c r="E37" s="19"/>
      <c r="F37" s="19"/>
      <c r="G37" s="33" t="str">
        <f t="shared" si="27"/>
        <v/>
      </c>
      <c r="H37" s="16"/>
      <c r="I37" s="34">
        <f t="shared" si="28"/>
        <v>0</v>
      </c>
      <c r="J37" s="18">
        <f t="shared" si="29"/>
        <v>0</v>
      </c>
      <c r="K37" s="82">
        <f t="shared" si="30"/>
        <v>0</v>
      </c>
      <c r="L37" s="82"/>
    </row>
    <row r="38" spans="1:12" s="35" customFormat="1" ht="27.95" customHeight="1" x14ac:dyDescent="0.25">
      <c r="A38" s="39">
        <v>14</v>
      </c>
      <c r="B38" s="120" t="s">
        <v>94</v>
      </c>
      <c r="C38" s="120"/>
      <c r="D38" s="40">
        <v>325</v>
      </c>
      <c r="E38" s="19"/>
      <c r="F38" s="19"/>
      <c r="G38" s="33" t="str">
        <f t="shared" si="27"/>
        <v/>
      </c>
      <c r="H38" s="16"/>
      <c r="I38" s="34">
        <f t="shared" si="28"/>
        <v>0</v>
      </c>
      <c r="J38" s="18">
        <f t="shared" si="29"/>
        <v>0</v>
      </c>
      <c r="K38" s="82">
        <f t="shared" si="30"/>
        <v>0</v>
      </c>
      <c r="L38" s="82"/>
    </row>
    <row r="39" spans="1:12" s="35" customFormat="1" x14ac:dyDescent="0.25">
      <c r="A39" s="39">
        <v>15</v>
      </c>
      <c r="B39" s="163" t="s">
        <v>95</v>
      </c>
      <c r="C39" s="164"/>
      <c r="D39" s="40">
        <v>1</v>
      </c>
      <c r="E39" s="19"/>
      <c r="F39" s="19"/>
      <c r="G39" s="33" t="str">
        <f t="shared" ref="G39" si="31">IF(E39="", "",(E39-F39)/E39)</f>
        <v/>
      </c>
      <c r="H39" s="16"/>
      <c r="I39" s="34">
        <f t="shared" ref="I39" si="32">ROUND(H39*F39, 2)</f>
        <v>0</v>
      </c>
      <c r="J39" s="18">
        <f t="shared" ref="J39" si="33">ROUND(I39+F39, 2)</f>
        <v>0</v>
      </c>
      <c r="K39" s="82">
        <f t="shared" ref="K39" si="34">ROUND(J39*D39, 2)</f>
        <v>0</v>
      </c>
      <c r="L39" s="82"/>
    </row>
    <row r="40" spans="1:12" s="35" customFormat="1" ht="14.45" customHeight="1" thickBot="1" x14ac:dyDescent="0.3">
      <c r="A40" s="117" t="s">
        <v>89</v>
      </c>
      <c r="B40" s="118"/>
      <c r="C40" s="118"/>
      <c r="D40" s="118"/>
      <c r="E40" s="118"/>
      <c r="F40" s="118"/>
      <c r="G40" s="118"/>
      <c r="H40" s="118"/>
      <c r="I40" s="161"/>
      <c r="J40" s="162"/>
      <c r="K40" s="165">
        <f>SUM(K39:L39, K33:L38)</f>
        <v>0</v>
      </c>
      <c r="L40" s="165"/>
    </row>
    <row r="41" spans="1:12" ht="21" thickBot="1" x14ac:dyDescent="0.35">
      <c r="A41" s="43"/>
      <c r="B41" s="44"/>
      <c r="C41" s="43"/>
      <c r="D41" s="43"/>
      <c r="E41" s="116" t="s">
        <v>21</v>
      </c>
      <c r="F41" s="116"/>
      <c r="G41" s="116"/>
      <c r="H41" s="116"/>
      <c r="I41" s="113">
        <f>SUM(K40,K27)</f>
        <v>0</v>
      </c>
      <c r="J41" s="114"/>
      <c r="K41" s="114"/>
      <c r="L41" s="115"/>
    </row>
    <row r="42" spans="1:12" hidden="1" x14ac:dyDescent="0.25">
      <c r="A42" s="126" t="s">
        <v>67</v>
      </c>
      <c r="B42" s="127"/>
      <c r="C42" s="128"/>
      <c r="D42" s="109" t="s">
        <v>66</v>
      </c>
      <c r="E42" s="122"/>
      <c r="F42" s="110"/>
      <c r="G42" s="109" t="s">
        <v>65</v>
      </c>
      <c r="H42" s="110"/>
    </row>
    <row r="43" spans="1:12" hidden="1" x14ac:dyDescent="0.25">
      <c r="A43" s="129" t="s">
        <v>62</v>
      </c>
      <c r="B43" s="130"/>
      <c r="C43" s="131"/>
      <c r="D43" s="123">
        <v>250</v>
      </c>
      <c r="E43" s="124"/>
      <c r="F43" s="125"/>
      <c r="G43" s="111">
        <v>100</v>
      </c>
      <c r="H43" s="112"/>
      <c r="J43" s="35"/>
      <c r="K43" s="35"/>
      <c r="L43" s="35"/>
    </row>
    <row r="44" spans="1:12" hidden="1" x14ac:dyDescent="0.25">
      <c r="A44" s="132" t="s">
        <v>63</v>
      </c>
      <c r="B44" s="133"/>
      <c r="C44" s="134"/>
      <c r="D44" s="123">
        <v>250</v>
      </c>
      <c r="E44" s="124"/>
      <c r="F44" s="125"/>
      <c r="G44" s="111">
        <v>90</v>
      </c>
      <c r="H44" s="112"/>
      <c r="J44" s="35"/>
      <c r="K44" s="35"/>
      <c r="L44" s="35"/>
    </row>
    <row r="46" spans="1:12" ht="20.25" x14ac:dyDescent="0.3">
      <c r="A46" s="158" t="s">
        <v>22</v>
      </c>
      <c r="B46" s="159"/>
      <c r="C46" s="159"/>
      <c r="D46" s="159"/>
      <c r="E46" s="159"/>
      <c r="F46" s="159"/>
      <c r="G46" s="159"/>
      <c r="H46" s="159"/>
      <c r="I46" s="159"/>
      <c r="J46" s="159"/>
      <c r="K46" s="159"/>
      <c r="L46" s="160"/>
    </row>
    <row r="47" spans="1:12" x14ac:dyDescent="0.25">
      <c r="A47" s="149" t="s">
        <v>23</v>
      </c>
      <c r="B47" s="150"/>
      <c r="C47" s="150"/>
      <c r="D47" s="150"/>
      <c r="E47" s="150"/>
      <c r="F47" s="150"/>
      <c r="G47" s="150"/>
      <c r="H47" s="150"/>
      <c r="I47" s="150"/>
      <c r="J47" s="150"/>
      <c r="K47" s="150"/>
      <c r="L47" s="151"/>
    </row>
    <row r="48" spans="1:12" x14ac:dyDescent="0.25">
      <c r="A48" s="152"/>
      <c r="B48" s="153"/>
      <c r="C48" s="153"/>
      <c r="D48" s="153"/>
      <c r="E48" s="153"/>
      <c r="F48" s="153"/>
      <c r="G48" s="153"/>
      <c r="H48" s="153"/>
      <c r="I48" s="153"/>
      <c r="J48" s="153"/>
      <c r="K48" s="153"/>
      <c r="L48" s="154"/>
    </row>
    <row r="49" spans="1:12" x14ac:dyDescent="0.25">
      <c r="A49" s="155"/>
      <c r="B49" s="156"/>
      <c r="C49" s="156"/>
      <c r="D49" s="156"/>
      <c r="E49" s="156"/>
      <c r="F49" s="156"/>
      <c r="G49" s="156"/>
      <c r="H49" s="156"/>
      <c r="I49" s="156"/>
      <c r="J49" s="156"/>
      <c r="K49" s="156"/>
      <c r="L49" s="157"/>
    </row>
    <row r="50" spans="1:12" x14ac:dyDescent="0.25">
      <c r="A50" s="55" t="s">
        <v>24</v>
      </c>
      <c r="B50" s="56"/>
      <c r="C50" s="55" t="s">
        <v>25</v>
      </c>
      <c r="D50" s="57"/>
      <c r="E50" s="56"/>
      <c r="F50" s="55" t="s">
        <v>26</v>
      </c>
      <c r="G50" s="57"/>
      <c r="H50" s="57"/>
      <c r="I50" s="56"/>
      <c r="J50" s="55" t="s">
        <v>27</v>
      </c>
      <c r="K50" s="57"/>
      <c r="L50" s="56"/>
    </row>
    <row r="51" spans="1:12" x14ac:dyDescent="0.25">
      <c r="A51" s="59"/>
      <c r="B51" s="61"/>
      <c r="C51" s="59"/>
      <c r="D51" s="60"/>
      <c r="E51" s="61"/>
      <c r="F51" s="32"/>
      <c r="G51" s="60"/>
      <c r="H51" s="60"/>
      <c r="I51" s="61"/>
      <c r="J51" s="59"/>
      <c r="K51" s="60"/>
      <c r="L51" s="61"/>
    </row>
    <row r="52" spans="1:12" x14ac:dyDescent="0.25">
      <c r="A52" s="55" t="s">
        <v>28</v>
      </c>
      <c r="B52" s="57"/>
      <c r="C52" s="57"/>
      <c r="D52" s="56"/>
      <c r="E52" s="55" t="s">
        <v>29</v>
      </c>
      <c r="F52" s="57"/>
      <c r="G52" s="57"/>
      <c r="H52" s="56"/>
      <c r="I52" s="55" t="s">
        <v>30</v>
      </c>
      <c r="J52" s="56"/>
      <c r="K52" s="54" t="s">
        <v>31</v>
      </c>
      <c r="L52" s="54"/>
    </row>
    <row r="53" spans="1:12" x14ac:dyDescent="0.25">
      <c r="A53" s="50"/>
      <c r="B53" s="52"/>
      <c r="C53" s="52"/>
      <c r="D53" s="51"/>
      <c r="E53" s="50"/>
      <c r="F53" s="52"/>
      <c r="G53" s="52"/>
      <c r="H53" s="51"/>
      <c r="I53" s="50"/>
      <c r="J53" s="51"/>
      <c r="K53" s="49"/>
      <c r="L53" s="49"/>
    </row>
    <row r="54" spans="1:12" x14ac:dyDescent="0.25">
      <c r="A54" s="55" t="s">
        <v>32</v>
      </c>
      <c r="B54" s="56"/>
      <c r="C54" s="54" t="s">
        <v>33</v>
      </c>
      <c r="D54" s="54"/>
      <c r="E54" s="55" t="s">
        <v>34</v>
      </c>
      <c r="F54" s="57"/>
      <c r="G54" s="57"/>
      <c r="H54" s="56"/>
      <c r="I54" s="55" t="s">
        <v>44</v>
      </c>
      <c r="J54" s="57"/>
      <c r="K54" s="57"/>
      <c r="L54" s="56"/>
    </row>
    <row r="55" spans="1:12" x14ac:dyDescent="0.25">
      <c r="A55" s="50"/>
      <c r="B55" s="51"/>
      <c r="C55" s="49"/>
      <c r="D55" s="49"/>
      <c r="E55" s="50"/>
      <c r="F55" s="52"/>
      <c r="G55" s="52"/>
      <c r="H55" s="51"/>
      <c r="I55" s="50"/>
      <c r="J55" s="52"/>
      <c r="K55" s="52"/>
      <c r="L55" s="51"/>
    </row>
    <row r="56" spans="1:12" ht="30" x14ac:dyDescent="0.25">
      <c r="A56" s="13" t="s">
        <v>35</v>
      </c>
      <c r="B56" s="53"/>
      <c r="C56" s="53"/>
      <c r="D56" s="53"/>
      <c r="E56" s="14"/>
      <c r="F56" s="14"/>
      <c r="G56" s="14"/>
      <c r="H56" s="14"/>
      <c r="I56" s="47"/>
      <c r="J56" s="47"/>
      <c r="K56" s="47"/>
      <c r="L56" s="14"/>
    </row>
    <row r="57" spans="1:12" x14ac:dyDescent="0.25">
      <c r="A57" s="15"/>
      <c r="B57" s="47" t="s">
        <v>36</v>
      </c>
      <c r="C57" s="47"/>
      <c r="D57" s="47"/>
      <c r="E57" s="14"/>
      <c r="F57" s="14"/>
      <c r="G57" s="14"/>
      <c r="H57" s="14"/>
      <c r="I57" s="47" t="s">
        <v>37</v>
      </c>
      <c r="J57" s="47"/>
      <c r="K57" s="47"/>
      <c r="L57" s="14"/>
    </row>
    <row r="58" spans="1:12" ht="15.75" x14ac:dyDescent="0.25">
      <c r="A58" s="146" t="s">
        <v>38</v>
      </c>
      <c r="B58" s="147"/>
      <c r="C58" s="147"/>
      <c r="D58" s="147"/>
      <c r="E58" s="147"/>
      <c r="F58" s="147"/>
      <c r="G58" s="147"/>
      <c r="H58" s="147"/>
      <c r="I58" s="147"/>
      <c r="J58" s="147"/>
      <c r="K58" s="147"/>
      <c r="L58" s="148"/>
    </row>
  </sheetData>
  <mergeCells count="101">
    <mergeCell ref="B26:C26"/>
    <mergeCell ref="B39:C39"/>
    <mergeCell ref="K29:L29"/>
    <mergeCell ref="K40:L40"/>
    <mergeCell ref="K34:L34"/>
    <mergeCell ref="B36:C36"/>
    <mergeCell ref="K36:L36"/>
    <mergeCell ref="B37:C37"/>
    <mergeCell ref="K37:L37"/>
    <mergeCell ref="B38:C38"/>
    <mergeCell ref="K38:L38"/>
    <mergeCell ref="B34:C34"/>
    <mergeCell ref="B35:C35"/>
    <mergeCell ref="K35:L35"/>
    <mergeCell ref="K26:L26"/>
    <mergeCell ref="K27:L27"/>
    <mergeCell ref="I56:K56"/>
    <mergeCell ref="B57:D57"/>
    <mergeCell ref="A58:L58"/>
    <mergeCell ref="A47:L49"/>
    <mergeCell ref="A46:L46"/>
    <mergeCell ref="B56:D56"/>
    <mergeCell ref="K52:L52"/>
    <mergeCell ref="A53:D53"/>
    <mergeCell ref="E53:H53"/>
    <mergeCell ref="I53:J53"/>
    <mergeCell ref="A55:B55"/>
    <mergeCell ref="C55:D55"/>
    <mergeCell ref="I55:L55"/>
    <mergeCell ref="K53:L53"/>
    <mergeCell ref="A54:B54"/>
    <mergeCell ref="C54:D54"/>
    <mergeCell ref="I57:K57"/>
    <mergeCell ref="A50:B50"/>
    <mergeCell ref="C50:E50"/>
    <mergeCell ref="J50:L50"/>
    <mergeCell ref="A51:B51"/>
    <mergeCell ref="C51:E51"/>
    <mergeCell ref="J51:L51"/>
    <mergeCell ref="F50:I50"/>
    <mergeCell ref="G51:I51"/>
    <mergeCell ref="E54:H54"/>
    <mergeCell ref="E55:H55"/>
    <mergeCell ref="A52:D52"/>
    <mergeCell ref="E52:H52"/>
    <mergeCell ref="I52:J52"/>
    <mergeCell ref="A2:L2"/>
    <mergeCell ref="A5:L5"/>
    <mergeCell ref="A6:L7"/>
    <mergeCell ref="A8:L8"/>
    <mergeCell ref="B23:C23"/>
    <mergeCell ref="K23:L23"/>
    <mergeCell ref="B22:C22"/>
    <mergeCell ref="K22:L22"/>
    <mergeCell ref="B21:C21"/>
    <mergeCell ref="K21:L21"/>
    <mergeCell ref="B20:C20"/>
    <mergeCell ref="K20:L20"/>
    <mergeCell ref="B24:C24"/>
    <mergeCell ref="K24:L24"/>
    <mergeCell ref="B25:C25"/>
    <mergeCell ref="K25:L25"/>
    <mergeCell ref="A28:L28"/>
    <mergeCell ref="I54:L54"/>
    <mergeCell ref="C1:L1"/>
    <mergeCell ref="C3:L3"/>
    <mergeCell ref="A9:L12"/>
    <mergeCell ref="B18:C18"/>
    <mergeCell ref="K18:L18"/>
    <mergeCell ref="B19:C19"/>
    <mergeCell ref="K19:L19"/>
    <mergeCell ref="A14:L14"/>
    <mergeCell ref="A15:L15"/>
    <mergeCell ref="A13:L13"/>
    <mergeCell ref="B16:C16"/>
    <mergeCell ref="K16:L16"/>
    <mergeCell ref="B17:C17"/>
    <mergeCell ref="K17:L17"/>
    <mergeCell ref="G42:H42"/>
    <mergeCell ref="G43:H43"/>
    <mergeCell ref="G44:H44"/>
    <mergeCell ref="I41:L41"/>
    <mergeCell ref="E41:H41"/>
    <mergeCell ref="A27:J27"/>
    <mergeCell ref="K32:L32"/>
    <mergeCell ref="B32:C32"/>
    <mergeCell ref="B29:C29"/>
    <mergeCell ref="B30:C30"/>
    <mergeCell ref="K30:L30"/>
    <mergeCell ref="B31:C31"/>
    <mergeCell ref="K31:L31"/>
    <mergeCell ref="D42:F42"/>
    <mergeCell ref="D43:F43"/>
    <mergeCell ref="D44:F44"/>
    <mergeCell ref="A42:C42"/>
    <mergeCell ref="A43:C43"/>
    <mergeCell ref="A44:C44"/>
    <mergeCell ref="B33:C33"/>
    <mergeCell ref="K33:L33"/>
    <mergeCell ref="K39:L39"/>
    <mergeCell ref="A40:J40"/>
  </mergeCells>
  <printOptions horizontalCentered="1" verticalCentered="1"/>
  <pageMargins left="0.3" right="0.3" top="0.3" bottom="0.25" header="0.2" footer="0.3"/>
  <pageSetup scale="57"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November 19, 20 and 21 (2)</vt:lpstr>
      <vt:lpstr>November 13, 14 and 15</vt:lpstr>
      <vt:lpstr>Bid Form</vt:lpstr>
      <vt:lpstr>'Bid Form'!Print_Titles</vt:lpstr>
      <vt:lpstr>'November 13, 14 and 15'!Print_Titles</vt:lpstr>
      <vt:lpstr>'November 19, 20 and 21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Plunkett, Keith (PARKS)</cp:lastModifiedBy>
  <cp:revision/>
  <cp:lastPrinted>2024-12-04T18:41:04Z</cp:lastPrinted>
  <dcterms:created xsi:type="dcterms:W3CDTF">2023-09-12T15:51:29Z</dcterms:created>
  <dcterms:modified xsi:type="dcterms:W3CDTF">2024-12-04T19:18:52Z</dcterms:modified>
  <cp:category/>
  <cp:contentStatus/>
</cp:coreProperties>
</file>